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2945" activeTab="0"/>
  </bookViews>
  <sheets>
    <sheet name="PC-Version" sheetId="1" r:id="rId1"/>
  </sheets>
  <definedNames>
    <definedName name="_xlnm.Print_Area" localSheetId="0">'PC-Version'!$A$1:$BD$120</definedName>
  </definedNames>
  <calcPr fullCalcOnLoad="1"/>
</workbook>
</file>

<file path=xl/sharedStrings.xml><?xml version="1.0" encoding="utf-8"?>
<sst xmlns="http://schemas.openxmlformats.org/spreadsheetml/2006/main" count="357" uniqueCount="84">
  <si>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</si>
  <si>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</si>
  <si>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</si>
  <si>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</si>
  <si>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</si>
  <si>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</si>
  <si>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</si>
  <si>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</si>
  <si>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</si>
  <si>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</si>
  <si>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</si>
  <si>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</si>
  <si>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</si>
  <si>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</si>
  <si>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</si>
  <si>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</si>
  <si>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</si>
  <si>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</si>
  <si>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</si>
  <si>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</si>
  <si>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</si>
  <si>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</si>
  <si>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</si>
  <si>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</si>
  <si>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</si>
  <si>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</si>
  <si>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</si>
  <si>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</si>
  <si>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</si>
  <si>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</si>
  <si>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</si>
  <si>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</si>
  <si>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</si>
  <si>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</si>
  <si>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</si>
  <si>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</si>
  <si>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</si>
  <si>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</si>
  <si>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</si>
  <si>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</si>
  <si>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</si>
  <si>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</si>
  <si>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</si>
  <si>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FC Musterhausen</t>
  </si>
  <si>
    <r>
      <t xml:space="preserve">Fußball Feldturnier für - </t>
    </r>
    <r>
      <rPr>
        <b/>
        <sz val="12"/>
        <rFont val="Arial"/>
        <family val="2"/>
      </rPr>
      <t xml:space="preserve">A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</si>
  <si>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des FC Musterhausen</t>
  </si>
  <si>
    <t>1. Halbfinale</t>
  </si>
  <si>
    <t>2. Halbfinale</t>
  </si>
  <si>
    <t>Spiel um Platz 3</t>
  </si>
  <si>
    <t>Finale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</si>
  <si>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</si>
  <si>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</si>
  <si>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</si>
  <si>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</si>
  <si>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</si>
  <si>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</si>
  <si>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</si>
  <si>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</si>
  <si>
    <t>bis</t>
  </si>
  <si>
    <t>Von</t>
  </si>
  <si>
    <t>Tag</t>
  </si>
  <si>
    <t>Di.</t>
  </si>
  <si>
    <t>Mi.</t>
  </si>
  <si>
    <t>Do.</t>
  </si>
  <si>
    <t>Dienstag, 05.08.2003</t>
  </si>
  <si>
    <t>Sonntag, 10.08.2003</t>
  </si>
  <si>
    <t>Gruppe A    -   Dienstag</t>
  </si>
  <si>
    <t>Gruppe B   -   Mittwoch</t>
  </si>
  <si>
    <t>Gruppe C   -   Donnerstag</t>
  </si>
  <si>
    <t>Gruppe D   -   Freitag</t>
  </si>
  <si>
    <t>Fr.</t>
  </si>
  <si>
    <t>Samstag, 09.08.2003</t>
  </si>
  <si>
    <t>V. Endrunde</t>
  </si>
  <si>
    <t>VI. Platzierungen</t>
  </si>
  <si>
    <t>Sonntag</t>
  </si>
  <si>
    <t>Punkte</t>
  </si>
  <si>
    <t>V. Spielplan Zwischenrunde</t>
  </si>
  <si>
    <t>Sa.</t>
  </si>
  <si>
    <t>Gruppe ZA</t>
  </si>
  <si>
    <t>Gruppe ZB</t>
  </si>
  <si>
    <t>ZA</t>
  </si>
  <si>
    <t>ZB</t>
  </si>
  <si>
    <t>VI. Abschlußtabellen Zwischenrunde</t>
  </si>
  <si>
    <t>IV. Gruppeneinteilung Zwischenrunde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</si>
</sst>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" fillId="0" borderId="5" xfId="0" applyFont="1" applyBorder="1" applyAlignment="1">
      <alignment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76" fontId="1" fillId="0" borderId="0" xfId="0" applyNumberFormat="1" applyFont="1" applyFill="1" applyBorder="1" applyAlignment="1">
      <alignment horizontal="center" vertical="justify" readingOrder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4" fontId="0" fillId="0" borderId="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2" borderId="2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95250</xdr:colOff>
      <xdr:row>39</xdr:row>
      <xdr:rowOff>85725</xdr:rowOff>
    </xdr:from>
    <xdr:to>
      <xdr:col>33</xdr:col>
      <xdr:colOff>85725</xdr:colOff>
      <xdr:row>41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0580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95250</xdr:colOff>
      <xdr:row>7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42875"/>
          <a:ext cx="158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86</xdr:row>
      <xdr:rowOff>0</xdr:rowOff>
    </xdr:from>
    <xdr:to>
      <xdr:col>29</xdr:col>
      <xdr:colOff>47625</xdr:colOff>
      <xdr:row>90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5220950"/>
          <a:ext cx="342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19"/>
  <sheetViews>
    <sheetView tabSelected="1" zoomScale="112" zoomScaleNormal="112" workbookViewId="0" topLeftCell="A60">
      <selection activeCell="BA92" sqref="BA92"/>
    </sheetView>
  </sheetViews>
  <sheetFormatPr defaultColWidth="11.421875" defaultRowHeight="12.75"/>
  <cols>
    <col min="1" max="55" width="1.7109375" style="0" customWidth="1"/>
    <col min="56" max="56" width="1.7109375" style="22" customWidth="1"/>
    <col min="57" max="57" width="1.7109375" style="62" customWidth="1"/>
    <col min="58" max="58" width="2.8515625" style="62" hidden="1" customWidth="1"/>
    <col min="59" max="59" width="2.140625" style="62" hidden="1" customWidth="1"/>
    <col min="60" max="60" width="2.8515625" style="62" hidden="1" customWidth="1"/>
    <col min="61" max="72" width="1.7109375" style="62" hidden="1" customWidth="1"/>
    <col min="73" max="73" width="2.28125" style="62" bestFit="1" customWidth="1"/>
    <col min="74" max="74" width="1.7109375" style="63" customWidth="1"/>
    <col min="75" max="75" width="2.28125" style="63" bestFit="1" customWidth="1"/>
    <col min="76" max="78" width="1.7109375" style="63" customWidth="1"/>
    <col min="79" max="79" width="12.421875" style="62" customWidth="1"/>
    <col min="80" max="80" width="8.00390625" style="62" bestFit="1" customWidth="1"/>
    <col min="81" max="81" width="4.140625" style="64" bestFit="1" customWidth="1"/>
    <col min="82" max="82" width="1.7109375" style="64" bestFit="1" customWidth="1"/>
    <col min="83" max="83" width="4.140625" style="64" bestFit="1" customWidth="1"/>
    <col min="84" max="86" width="6.28125" style="64" customWidth="1"/>
    <col min="87" max="88" width="6.28125" style="22" customWidth="1"/>
    <col min="89" max="109" width="1.7109375" style="22" customWidth="1"/>
    <col min="110" max="16384" width="1.7109375" style="0" customWidth="1"/>
  </cols>
  <sheetData>
    <row r="1" spans="56:109" ht="7.5" customHeight="1">
      <c r="BD1" s="7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4"/>
      <c r="BW1" s="54"/>
      <c r="BX1" s="54"/>
      <c r="BY1" s="54"/>
      <c r="BZ1" s="54"/>
      <c r="CA1" s="53"/>
      <c r="CB1" s="53"/>
      <c r="CC1" s="55"/>
      <c r="CD1" s="55"/>
      <c r="CE1" s="55"/>
      <c r="CF1" s="55"/>
      <c r="CG1" s="55"/>
      <c r="CH1" s="55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</row>
    <row r="2" spans="1:109" ht="33" customHeight="1">
      <c r="A2" s="128" t="s">
        <v>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BD2" s="7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4"/>
      <c r="BW2" s="54"/>
      <c r="BX2" s="54"/>
      <c r="BY2" s="54"/>
      <c r="BZ2" s="54"/>
      <c r="CA2" s="53"/>
      <c r="CB2" s="53"/>
      <c r="CC2" s="55"/>
      <c r="CD2" s="55"/>
      <c r="CE2" s="55"/>
      <c r="CF2" s="55"/>
      <c r="CG2" s="55"/>
      <c r="CH2" s="55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</row>
    <row r="3" spans="1:86" s="13" customFormat="1" ht="27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7"/>
      <c r="BW3" s="57"/>
      <c r="BX3" s="57"/>
      <c r="BY3" s="57"/>
      <c r="BZ3" s="57"/>
      <c r="CA3" s="56"/>
      <c r="CB3" s="56"/>
      <c r="CC3" s="58"/>
      <c r="CD3" s="58"/>
      <c r="CE3" s="58"/>
      <c r="CF3" s="58"/>
      <c r="CG3" s="58"/>
      <c r="CH3" s="58"/>
    </row>
    <row r="4" spans="1:86" s="2" customFormat="1" ht="15.75">
      <c r="A4" s="214" t="s">
        <v>44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60"/>
      <c r="BW4" s="60"/>
      <c r="BX4" s="60"/>
      <c r="BY4" s="60"/>
      <c r="BZ4" s="60"/>
      <c r="CA4" s="59"/>
      <c r="CB4" s="59"/>
      <c r="CC4" s="61"/>
      <c r="CD4" s="61"/>
      <c r="CE4" s="61"/>
      <c r="CF4" s="61"/>
      <c r="CG4" s="61"/>
      <c r="CH4" s="61"/>
    </row>
    <row r="5" spans="57:86" s="2" customFormat="1" ht="6" customHeight="1"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60"/>
      <c r="BW5" s="60"/>
      <c r="BX5" s="60"/>
      <c r="BY5" s="60"/>
      <c r="BZ5" s="60"/>
      <c r="CA5" s="59"/>
      <c r="CB5" s="59"/>
      <c r="CC5" s="61"/>
      <c r="CD5" s="61"/>
      <c r="CE5" s="61"/>
      <c r="CF5" s="61"/>
      <c r="CG5" s="61"/>
      <c r="CH5" s="61"/>
    </row>
    <row r="6" spans="5:86" s="2" customFormat="1" ht="15.75">
      <c r="E6" s="3" t="s">
        <v>59</v>
      </c>
      <c r="F6" s="215" t="s">
        <v>64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" t="s">
        <v>58</v>
      </c>
      <c r="X6" s="215" t="s">
        <v>65</v>
      </c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60"/>
      <c r="BW6" s="60"/>
      <c r="BX6" s="60"/>
      <c r="BY6" s="60"/>
      <c r="BZ6" s="60"/>
      <c r="CA6" s="59"/>
      <c r="CB6" s="59"/>
      <c r="CC6" s="61"/>
      <c r="CD6" s="61"/>
      <c r="CE6" s="61"/>
      <c r="CF6" s="61"/>
      <c r="CG6" s="61"/>
      <c r="CH6" s="61"/>
    </row>
    <row r="7" spans="57:86" s="2" customFormat="1" ht="6" customHeight="1"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60"/>
      <c r="BW7" s="60"/>
      <c r="BX7" s="60"/>
      <c r="BY7" s="60"/>
      <c r="BZ7" s="60"/>
      <c r="CA7" s="59"/>
      <c r="CB7" s="59"/>
      <c r="CC7" s="61"/>
      <c r="CD7" s="61"/>
      <c r="CE7" s="61"/>
      <c r="CF7" s="61"/>
      <c r="CG7" s="61"/>
      <c r="CH7" s="61"/>
    </row>
    <row r="8" spans="2:86" s="2" customFormat="1" ht="15">
      <c r="B8" s="213" t="s">
        <v>45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60"/>
      <c r="BX8" s="60"/>
      <c r="BY8" s="60"/>
      <c r="BZ8" s="60"/>
      <c r="CA8" s="59"/>
      <c r="CB8" s="59"/>
      <c r="CC8" s="61"/>
      <c r="CD8" s="61"/>
      <c r="CE8" s="61"/>
      <c r="CF8" s="61"/>
      <c r="CG8" s="61"/>
      <c r="CH8" s="61"/>
    </row>
    <row r="9" spans="57:86" s="2" customFormat="1" ht="6" customHeight="1"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60"/>
      <c r="BW9" s="60"/>
      <c r="BX9" s="60"/>
      <c r="BY9" s="60"/>
      <c r="BZ9" s="60"/>
      <c r="CA9" s="59"/>
      <c r="CB9" s="59"/>
      <c r="CC9" s="61"/>
      <c r="CD9" s="61"/>
      <c r="CE9" s="61"/>
      <c r="CF9" s="61"/>
      <c r="CG9" s="61"/>
      <c r="CH9" s="61"/>
    </row>
    <row r="10" spans="7:86" s="2" customFormat="1" ht="15.75">
      <c r="G10" s="6" t="s">
        <v>0</v>
      </c>
      <c r="H10" s="121">
        <v>0.7083333333333334</v>
      </c>
      <c r="I10" s="121"/>
      <c r="J10" s="121"/>
      <c r="K10" s="121"/>
      <c r="L10" s="121"/>
      <c r="M10" s="7" t="s">
        <v>1</v>
      </c>
      <c r="T10" s="6" t="s">
        <v>2</v>
      </c>
      <c r="U10" s="127">
        <v>2</v>
      </c>
      <c r="V10" s="127"/>
      <c r="W10" s="17" t="s">
        <v>26</v>
      </c>
      <c r="X10" s="122">
        <v>0.013888888888888888</v>
      </c>
      <c r="Y10" s="122"/>
      <c r="Z10" s="122"/>
      <c r="AA10" s="122"/>
      <c r="AB10" s="122"/>
      <c r="AC10" s="7" t="s">
        <v>3</v>
      </c>
      <c r="AK10" s="6" t="s">
        <v>4</v>
      </c>
      <c r="AL10" s="122">
        <v>0.003472222222222222</v>
      </c>
      <c r="AM10" s="122"/>
      <c r="AN10" s="122"/>
      <c r="AO10" s="122"/>
      <c r="AP10" s="122"/>
      <c r="AQ10" s="7" t="s">
        <v>3</v>
      </c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60"/>
      <c r="BW10" s="60"/>
      <c r="BX10" s="60"/>
      <c r="BY10" s="60"/>
      <c r="BZ10" s="60"/>
      <c r="CA10" s="59"/>
      <c r="CB10" s="59"/>
      <c r="CC10" s="61"/>
      <c r="CD10" s="61"/>
      <c r="CE10" s="61"/>
      <c r="CF10" s="61"/>
      <c r="CG10" s="61"/>
      <c r="CH10" s="61"/>
    </row>
    <row r="11" ht="9" customHeight="1"/>
    <row r="12" ht="6" customHeight="1"/>
    <row r="13" ht="12.75">
      <c r="B13" s="1" t="s">
        <v>5</v>
      </c>
    </row>
    <row r="14" ht="6" customHeight="1" thickBot="1"/>
    <row r="15" spans="2:55" ht="16.5" thickBot="1">
      <c r="B15" s="210" t="s">
        <v>66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2"/>
      <c r="AE15" s="210" t="s">
        <v>67</v>
      </c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2"/>
    </row>
    <row r="16" spans="2:55" ht="15">
      <c r="B16" s="208" t="s">
        <v>6</v>
      </c>
      <c r="C16" s="209"/>
      <c r="D16" s="198" t="s">
        <v>31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9"/>
      <c r="Z16" s="200"/>
      <c r="AE16" s="208" t="s">
        <v>6</v>
      </c>
      <c r="AF16" s="209"/>
      <c r="AG16" s="198" t="s">
        <v>34</v>
      </c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9"/>
      <c r="BC16" s="200"/>
    </row>
    <row r="17" spans="2:55" ht="15">
      <c r="B17" s="208" t="s">
        <v>7</v>
      </c>
      <c r="C17" s="209"/>
      <c r="D17" s="198" t="s">
        <v>32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9"/>
      <c r="Z17" s="200"/>
      <c r="AE17" s="208" t="s">
        <v>7</v>
      </c>
      <c r="AF17" s="209"/>
      <c r="AG17" s="198" t="s">
        <v>35</v>
      </c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  <c r="BC17" s="200"/>
    </row>
    <row r="18" spans="2:55" ht="15.75" thickBot="1">
      <c r="B18" s="203" t="s">
        <v>8</v>
      </c>
      <c r="C18" s="204"/>
      <c r="D18" s="205" t="s">
        <v>33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  <c r="Z18" s="207"/>
      <c r="AE18" s="203" t="s">
        <v>8</v>
      </c>
      <c r="AF18" s="204"/>
      <c r="AG18" s="205" t="s">
        <v>36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6"/>
      <c r="BC18" s="207"/>
    </row>
    <row r="19" spans="57:80" ht="6" customHeight="1" thickBot="1"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64"/>
      <c r="CB19" s="64"/>
    </row>
    <row r="20" spans="2:80" ht="16.5" thickBot="1">
      <c r="B20" s="210" t="s">
        <v>68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2"/>
      <c r="AE20" s="210" t="s">
        <v>69</v>
      </c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64"/>
      <c r="CB20" s="64"/>
    </row>
    <row r="21" spans="2:80" ht="15">
      <c r="B21" s="208" t="s">
        <v>6</v>
      </c>
      <c r="C21" s="209"/>
      <c r="D21" s="198" t="s">
        <v>37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9"/>
      <c r="Z21" s="200"/>
      <c r="AE21" s="208" t="s">
        <v>6</v>
      </c>
      <c r="AF21" s="209"/>
      <c r="AG21" s="198" t="s">
        <v>40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9"/>
      <c r="BC21" s="200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64"/>
      <c r="CB21" s="64"/>
    </row>
    <row r="22" spans="2:80" ht="15">
      <c r="B22" s="208" t="s">
        <v>7</v>
      </c>
      <c r="C22" s="209"/>
      <c r="D22" s="198" t="s">
        <v>38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9"/>
      <c r="Z22" s="200"/>
      <c r="AE22" s="208" t="s">
        <v>7</v>
      </c>
      <c r="AF22" s="209"/>
      <c r="AG22" s="198" t="s">
        <v>41</v>
      </c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9"/>
      <c r="BC22" s="200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64"/>
      <c r="CB22" s="64"/>
    </row>
    <row r="23" spans="2:80" ht="15.75" thickBot="1">
      <c r="B23" s="203" t="s">
        <v>8</v>
      </c>
      <c r="C23" s="204"/>
      <c r="D23" s="205" t="s">
        <v>39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6"/>
      <c r="Z23" s="207"/>
      <c r="AE23" s="203" t="s">
        <v>8</v>
      </c>
      <c r="AF23" s="204"/>
      <c r="AG23" s="205" t="s">
        <v>42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6"/>
      <c r="BC23" s="207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64"/>
      <c r="CB23" s="64"/>
    </row>
    <row r="25" spans="2:14" ht="12.75">
      <c r="B25" s="1" t="s">
        <v>21</v>
      </c>
      <c r="N25" s="16"/>
    </row>
    <row r="26" ht="6" customHeight="1" thickBot="1"/>
    <row r="27" spans="2:109" s="4" customFormat="1" ht="16.5" customHeight="1" thickBot="1">
      <c r="B27" s="192" t="s">
        <v>12</v>
      </c>
      <c r="C27" s="193"/>
      <c r="D27" s="125" t="s">
        <v>60</v>
      </c>
      <c r="E27" s="114"/>
      <c r="F27" s="126"/>
      <c r="G27" s="125" t="s">
        <v>13</v>
      </c>
      <c r="H27" s="114"/>
      <c r="I27" s="126"/>
      <c r="J27" s="125" t="s">
        <v>15</v>
      </c>
      <c r="K27" s="114"/>
      <c r="L27" s="114"/>
      <c r="M27" s="114"/>
      <c r="N27" s="126"/>
      <c r="O27" s="125" t="s">
        <v>16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26"/>
      <c r="AW27" s="125" t="s">
        <v>19</v>
      </c>
      <c r="AX27" s="114"/>
      <c r="AY27" s="114"/>
      <c r="AZ27" s="114"/>
      <c r="BA27" s="126"/>
      <c r="BB27" s="201"/>
      <c r="BC27" s="202"/>
      <c r="BD27" s="23"/>
      <c r="BE27" s="23"/>
      <c r="BF27" s="65"/>
      <c r="BG27" s="66"/>
      <c r="BH27" s="66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8"/>
      <c r="BW27" s="68"/>
      <c r="BX27" s="68"/>
      <c r="BY27" s="68"/>
      <c r="BZ27" s="68"/>
      <c r="CA27" s="67"/>
      <c r="CB27" s="67"/>
      <c r="CC27" s="69"/>
      <c r="CD27" s="69"/>
      <c r="CE27" s="69"/>
      <c r="CF27" s="69"/>
      <c r="CG27" s="69"/>
      <c r="CH27" s="69"/>
      <c r="CI27" s="70"/>
      <c r="CJ27" s="70"/>
      <c r="CK27" s="70"/>
      <c r="CL27" s="70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</row>
    <row r="28" spans="2:86" s="5" customFormat="1" ht="15.75" customHeight="1">
      <c r="B28" s="196">
        <v>1</v>
      </c>
      <c r="C28" s="197"/>
      <c r="D28" s="116" t="s">
        <v>61</v>
      </c>
      <c r="E28" s="116"/>
      <c r="F28" s="116"/>
      <c r="G28" s="116" t="s">
        <v>14</v>
      </c>
      <c r="H28" s="116"/>
      <c r="I28" s="116"/>
      <c r="J28" s="187">
        <f>$H$10</f>
        <v>0.7083333333333334</v>
      </c>
      <c r="K28" s="187"/>
      <c r="L28" s="187"/>
      <c r="M28" s="187"/>
      <c r="N28" s="188"/>
      <c r="O28" s="189" t="str">
        <f>D16</f>
        <v>A1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4" t="s">
        <v>18</v>
      </c>
      <c r="AF28" s="190" t="str">
        <f>D17</f>
        <v>A2</v>
      </c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1"/>
      <c r="AW28" s="177"/>
      <c r="AX28" s="178"/>
      <c r="AY28" s="14" t="s">
        <v>17</v>
      </c>
      <c r="AZ28" s="178"/>
      <c r="BA28" s="179"/>
      <c r="BB28" s="177"/>
      <c r="BC28" s="180"/>
      <c r="BE28" s="67"/>
      <c r="BF28" s="71"/>
      <c r="BG28" s="71"/>
      <c r="BH28" s="71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72" t="str">
        <f aca="true" t="shared" si="0" ref="BU28:BU39">IF(ISBLANK(AZ28),"0",IF(AW28&gt;AZ28,3,IF(AW28=AZ28,1,0)))</f>
        <v>0</v>
      </c>
      <c r="BV28" s="73" t="s">
        <v>17</v>
      </c>
      <c r="BW28" s="72" t="str">
        <f aca="true" t="shared" si="1" ref="BW28:BW39">IF(ISBLANK(AZ28),"0",IF(AZ28&gt;AW28,3,IF(AZ28=AW28,1,0)))</f>
        <v>0</v>
      </c>
      <c r="BX28" s="68"/>
      <c r="BY28" s="68"/>
      <c r="BZ28" s="68"/>
      <c r="CA28" s="67" t="str">
        <f>$D$17</f>
        <v>A2</v>
      </c>
      <c r="CB28" s="72">
        <f>SUM($BW$28+$BU$30)</f>
        <v>0</v>
      </c>
      <c r="CC28" s="69">
        <f>SUM($AZ$28+$AW$30)</f>
        <v>0</v>
      </c>
      <c r="CD28" s="74" t="s">
        <v>17</v>
      </c>
      <c r="CE28" s="75">
        <f>SUM($AW$28+$AZ$30)</f>
        <v>0</v>
      </c>
      <c r="CF28" s="76">
        <f aca="true" t="shared" si="2" ref="CF28:CF39">SUM(CC28-CE28)</f>
        <v>0</v>
      </c>
      <c r="CG28" s="77"/>
      <c r="CH28" s="77"/>
    </row>
    <row r="29" spans="2:109" s="4" customFormat="1" ht="15.75" customHeight="1">
      <c r="B29" s="194">
        <v>2</v>
      </c>
      <c r="C29" s="117"/>
      <c r="D29" s="117" t="s">
        <v>61</v>
      </c>
      <c r="E29" s="117"/>
      <c r="F29" s="117"/>
      <c r="G29" s="117" t="s">
        <v>14</v>
      </c>
      <c r="H29" s="117"/>
      <c r="I29" s="117"/>
      <c r="J29" s="181">
        <f>J28+$U$10*$X$10+$AL$10+$X$10</f>
        <v>0.7534722222222222</v>
      </c>
      <c r="K29" s="181"/>
      <c r="L29" s="181"/>
      <c r="M29" s="181"/>
      <c r="N29" s="181"/>
      <c r="O29" s="182" t="str">
        <f>D18</f>
        <v>A3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36" t="s">
        <v>18</v>
      </c>
      <c r="AF29" s="183" t="str">
        <f>D16</f>
        <v>A1</v>
      </c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  <c r="AW29" s="166"/>
      <c r="AX29" s="185"/>
      <c r="AY29" s="36" t="s">
        <v>17</v>
      </c>
      <c r="AZ29" s="185"/>
      <c r="BA29" s="186"/>
      <c r="BB29" s="166"/>
      <c r="BC29" s="167"/>
      <c r="BD29" s="23"/>
      <c r="BE29" s="78"/>
      <c r="BF29" s="79"/>
      <c r="BG29" s="79"/>
      <c r="BH29" s="79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80" t="str">
        <f t="shared" si="0"/>
        <v>0</v>
      </c>
      <c r="BV29" s="81" t="s">
        <v>17</v>
      </c>
      <c r="BW29" s="80" t="str">
        <f t="shared" si="1"/>
        <v>0</v>
      </c>
      <c r="BX29" s="81"/>
      <c r="BY29" s="81"/>
      <c r="BZ29" s="81"/>
      <c r="CA29" s="78" t="str">
        <f>$D$16</f>
        <v>A1</v>
      </c>
      <c r="CB29" s="80">
        <f>SUM($BU$28+$BW$29)</f>
        <v>0</v>
      </c>
      <c r="CC29" s="82">
        <f>SUM($AW$28+$AZ$29)</f>
        <v>0</v>
      </c>
      <c r="CD29" s="83" t="s">
        <v>17</v>
      </c>
      <c r="CE29" s="84">
        <f>SUM($AZ$28+$AW$29)</f>
        <v>0</v>
      </c>
      <c r="CF29" s="85">
        <f t="shared" si="2"/>
        <v>0</v>
      </c>
      <c r="CG29" s="82"/>
      <c r="CH29" s="82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</row>
    <row r="30" spans="2:109" s="4" customFormat="1" ht="15.75" customHeight="1" thickBot="1">
      <c r="B30" s="195">
        <v>3</v>
      </c>
      <c r="C30" s="118"/>
      <c r="D30" s="118" t="s">
        <v>61</v>
      </c>
      <c r="E30" s="118"/>
      <c r="F30" s="118"/>
      <c r="G30" s="118" t="s">
        <v>14</v>
      </c>
      <c r="H30" s="118"/>
      <c r="I30" s="118"/>
      <c r="J30" s="172">
        <f>J29+$U$10*$X$10+$AL$10+$X$10</f>
        <v>0.798611111111111</v>
      </c>
      <c r="K30" s="172"/>
      <c r="L30" s="172"/>
      <c r="M30" s="172"/>
      <c r="N30" s="173"/>
      <c r="O30" s="174" t="str">
        <f>D17</f>
        <v>A2</v>
      </c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33" t="s">
        <v>18</v>
      </c>
      <c r="AF30" s="175" t="str">
        <f>D18</f>
        <v>A3</v>
      </c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6"/>
      <c r="AW30" s="170"/>
      <c r="AX30" s="168"/>
      <c r="AY30" s="33" t="s">
        <v>17</v>
      </c>
      <c r="AZ30" s="168"/>
      <c r="BA30" s="169"/>
      <c r="BB30" s="170"/>
      <c r="BC30" s="171"/>
      <c r="BD30" s="23"/>
      <c r="BE30" s="78"/>
      <c r="BF30" s="79"/>
      <c r="BG30" s="79"/>
      <c r="BH30" s="79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80" t="str">
        <f t="shared" si="0"/>
        <v>0</v>
      </c>
      <c r="BV30" s="81" t="s">
        <v>17</v>
      </c>
      <c r="BW30" s="80" t="str">
        <f t="shared" si="1"/>
        <v>0</v>
      </c>
      <c r="BX30" s="81"/>
      <c r="BY30" s="81"/>
      <c r="BZ30" s="81"/>
      <c r="CA30" s="78" t="str">
        <f>$D$18</f>
        <v>A3</v>
      </c>
      <c r="CB30" s="80">
        <f>SUM($BU$29+$BW$30)</f>
        <v>0</v>
      </c>
      <c r="CC30" s="82">
        <f>SUM($AW$29+$AZ$30)</f>
        <v>0</v>
      </c>
      <c r="CD30" s="83" t="s">
        <v>17</v>
      </c>
      <c r="CE30" s="84">
        <f>SUM($AZ$29+$AW$30)</f>
        <v>0</v>
      </c>
      <c r="CF30" s="85">
        <f t="shared" si="2"/>
        <v>0</v>
      </c>
      <c r="CG30" s="82"/>
      <c r="CH30" s="82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</row>
    <row r="31" spans="2:109" s="4" customFormat="1" ht="15.75" customHeight="1">
      <c r="B31" s="196">
        <v>4</v>
      </c>
      <c r="C31" s="197"/>
      <c r="D31" s="116" t="s">
        <v>62</v>
      </c>
      <c r="E31" s="116"/>
      <c r="F31" s="116"/>
      <c r="G31" s="116" t="s">
        <v>20</v>
      </c>
      <c r="H31" s="116"/>
      <c r="I31" s="116"/>
      <c r="J31" s="187">
        <f>$H$10</f>
        <v>0.7083333333333334</v>
      </c>
      <c r="K31" s="187"/>
      <c r="L31" s="187"/>
      <c r="M31" s="187"/>
      <c r="N31" s="188"/>
      <c r="O31" s="189" t="str">
        <f>$AG$16</f>
        <v>B1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4" t="s">
        <v>18</v>
      </c>
      <c r="AF31" s="190" t="str">
        <f>$AG$17</f>
        <v>B2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1"/>
      <c r="AW31" s="177"/>
      <c r="AX31" s="178"/>
      <c r="AY31" s="14" t="s">
        <v>17</v>
      </c>
      <c r="AZ31" s="178"/>
      <c r="BA31" s="179"/>
      <c r="BB31" s="177"/>
      <c r="BC31" s="180"/>
      <c r="BD31" s="23"/>
      <c r="BE31" s="78"/>
      <c r="BF31" s="79"/>
      <c r="BG31" s="79"/>
      <c r="BH31" s="79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80" t="str">
        <f t="shared" si="0"/>
        <v>0</v>
      </c>
      <c r="BV31" s="81" t="s">
        <v>17</v>
      </c>
      <c r="BW31" s="80" t="str">
        <f t="shared" si="1"/>
        <v>0</v>
      </c>
      <c r="BX31" s="81"/>
      <c r="BY31" s="81"/>
      <c r="BZ31" s="81"/>
      <c r="CA31" s="78" t="str">
        <f>$AG$18</f>
        <v>B3</v>
      </c>
      <c r="CB31" s="80">
        <f>SUM($BU$32+$BW$33)</f>
        <v>0</v>
      </c>
      <c r="CC31" s="82">
        <f>SUM($AW$32+$AZ$33)</f>
        <v>0</v>
      </c>
      <c r="CD31" s="83" t="s">
        <v>17</v>
      </c>
      <c r="CE31" s="84">
        <f>SUM($AZ$32+$AW$33)</f>
        <v>0</v>
      </c>
      <c r="CF31" s="85">
        <f t="shared" si="2"/>
        <v>0</v>
      </c>
      <c r="CG31" s="82"/>
      <c r="CH31" s="82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2:109" s="4" customFormat="1" ht="15.75" customHeight="1">
      <c r="B32" s="194">
        <v>5</v>
      </c>
      <c r="C32" s="117"/>
      <c r="D32" s="117" t="s">
        <v>62</v>
      </c>
      <c r="E32" s="117"/>
      <c r="F32" s="117"/>
      <c r="G32" s="117" t="s">
        <v>20</v>
      </c>
      <c r="H32" s="117"/>
      <c r="I32" s="117"/>
      <c r="J32" s="181">
        <f>J31+$U$10*$X$10+$AL$10+$X$10</f>
        <v>0.7534722222222222</v>
      </c>
      <c r="K32" s="181"/>
      <c r="L32" s="181"/>
      <c r="M32" s="181"/>
      <c r="N32" s="181"/>
      <c r="O32" s="182" t="str">
        <f>$AG$18</f>
        <v>B3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36" t="s">
        <v>18</v>
      </c>
      <c r="AF32" s="183" t="str">
        <f>$AG$16</f>
        <v>B1</v>
      </c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4"/>
      <c r="AW32" s="166"/>
      <c r="AX32" s="185"/>
      <c r="AY32" s="36" t="s">
        <v>17</v>
      </c>
      <c r="AZ32" s="185"/>
      <c r="BA32" s="186"/>
      <c r="BB32" s="166"/>
      <c r="BC32" s="167"/>
      <c r="BD32" s="23"/>
      <c r="BE32" s="78"/>
      <c r="BF32" s="79"/>
      <c r="BG32" s="79"/>
      <c r="BH32" s="79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80" t="str">
        <f t="shared" si="0"/>
        <v>0</v>
      </c>
      <c r="BV32" s="81" t="s">
        <v>17</v>
      </c>
      <c r="BW32" s="80" t="str">
        <f t="shared" si="1"/>
        <v>0</v>
      </c>
      <c r="BX32" s="81"/>
      <c r="BY32" s="81"/>
      <c r="BZ32" s="81"/>
      <c r="CA32" s="78" t="str">
        <f>$AG$17</f>
        <v>B2</v>
      </c>
      <c r="CB32" s="80">
        <f>SUM($BW$31+$BU$33)</f>
        <v>0</v>
      </c>
      <c r="CC32" s="82">
        <f>SUM($AZ$31+$AW$33)</f>
        <v>0</v>
      </c>
      <c r="CD32" s="83" t="s">
        <v>17</v>
      </c>
      <c r="CE32" s="84">
        <f>SUM($AW$31+$AZ$33)</f>
        <v>0</v>
      </c>
      <c r="CF32" s="85">
        <f t="shared" si="2"/>
        <v>0</v>
      </c>
      <c r="CG32" s="82"/>
      <c r="CH32" s="82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</row>
    <row r="33" spans="2:109" s="4" customFormat="1" ht="15.75" customHeight="1" thickBot="1">
      <c r="B33" s="195">
        <v>6</v>
      </c>
      <c r="C33" s="118"/>
      <c r="D33" s="118" t="s">
        <v>62</v>
      </c>
      <c r="E33" s="118"/>
      <c r="F33" s="118"/>
      <c r="G33" s="118" t="s">
        <v>20</v>
      </c>
      <c r="H33" s="118"/>
      <c r="I33" s="118"/>
      <c r="J33" s="172">
        <f>J32+$U$10*$X$10+$AL$10+$X$10</f>
        <v>0.798611111111111</v>
      </c>
      <c r="K33" s="172"/>
      <c r="L33" s="172"/>
      <c r="M33" s="172"/>
      <c r="N33" s="173"/>
      <c r="O33" s="174" t="str">
        <f>$AG$17</f>
        <v>B2</v>
      </c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33" t="s">
        <v>18</v>
      </c>
      <c r="AF33" s="175" t="str">
        <f>$AG$18</f>
        <v>B3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6"/>
      <c r="AW33" s="170"/>
      <c r="AX33" s="168"/>
      <c r="AY33" s="33" t="s">
        <v>17</v>
      </c>
      <c r="AZ33" s="168"/>
      <c r="BA33" s="169"/>
      <c r="BB33" s="170"/>
      <c r="BC33" s="171"/>
      <c r="BD33" s="23"/>
      <c r="BE33" s="78"/>
      <c r="BF33" s="79"/>
      <c r="BG33" s="79"/>
      <c r="BH33" s="79"/>
      <c r="BI33" s="78"/>
      <c r="BJ33" s="78"/>
      <c r="BK33" s="62"/>
      <c r="BL33" s="62"/>
      <c r="BM33" s="62"/>
      <c r="BN33" s="62"/>
      <c r="BO33" s="62"/>
      <c r="BP33" s="62"/>
      <c r="BQ33" s="62"/>
      <c r="BR33" s="62"/>
      <c r="BS33" s="62"/>
      <c r="BT33" s="78"/>
      <c r="BU33" s="80" t="str">
        <f t="shared" si="0"/>
        <v>0</v>
      </c>
      <c r="BV33" s="81" t="s">
        <v>17</v>
      </c>
      <c r="BW33" s="80" t="str">
        <f t="shared" si="1"/>
        <v>0</v>
      </c>
      <c r="BX33" s="81"/>
      <c r="BY33" s="81"/>
      <c r="BZ33" s="81"/>
      <c r="CA33" s="78" t="str">
        <f>$AG$16</f>
        <v>B1</v>
      </c>
      <c r="CB33" s="80">
        <f>SUM($BU$31+$BW$32)</f>
        <v>0</v>
      </c>
      <c r="CC33" s="82">
        <f>SUM($AW$31+$AZ$32)</f>
        <v>0</v>
      </c>
      <c r="CD33" s="83" t="s">
        <v>17</v>
      </c>
      <c r="CE33" s="84">
        <f>SUM($AZ$31+$AW$32)</f>
        <v>0</v>
      </c>
      <c r="CF33" s="85">
        <f t="shared" si="2"/>
        <v>0</v>
      </c>
      <c r="CG33" s="82"/>
      <c r="CH33" s="82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</row>
    <row r="34" spans="2:109" s="4" customFormat="1" ht="15.75" customHeight="1">
      <c r="B34" s="196">
        <v>7</v>
      </c>
      <c r="C34" s="197"/>
      <c r="D34" s="116" t="s">
        <v>63</v>
      </c>
      <c r="E34" s="116"/>
      <c r="F34" s="116"/>
      <c r="G34" s="116" t="s">
        <v>29</v>
      </c>
      <c r="H34" s="116"/>
      <c r="I34" s="116"/>
      <c r="J34" s="187">
        <f>$H$10</f>
        <v>0.7083333333333334</v>
      </c>
      <c r="K34" s="187"/>
      <c r="L34" s="187"/>
      <c r="M34" s="187"/>
      <c r="N34" s="188"/>
      <c r="O34" s="189" t="str">
        <f>$D$21</f>
        <v>C1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4" t="s">
        <v>18</v>
      </c>
      <c r="AF34" s="190" t="str">
        <f>$D$22</f>
        <v>C2</v>
      </c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1"/>
      <c r="AW34" s="177"/>
      <c r="AX34" s="178"/>
      <c r="AY34" s="14" t="s">
        <v>17</v>
      </c>
      <c r="AZ34" s="178"/>
      <c r="BA34" s="179"/>
      <c r="BB34" s="177"/>
      <c r="BC34" s="180"/>
      <c r="BD34" s="15"/>
      <c r="BE34" s="78"/>
      <c r="BF34" s="79"/>
      <c r="BG34" s="79"/>
      <c r="BH34" s="79"/>
      <c r="BI34" s="78"/>
      <c r="BJ34" s="78"/>
      <c r="BK34" s="86"/>
      <c r="BL34" s="86"/>
      <c r="BM34" s="87"/>
      <c r="BN34" s="88"/>
      <c r="BO34" s="88"/>
      <c r="BP34" s="89"/>
      <c r="BQ34" s="88"/>
      <c r="BR34" s="90"/>
      <c r="BS34" s="78"/>
      <c r="BT34" s="78"/>
      <c r="BU34" s="80" t="str">
        <f t="shared" si="0"/>
        <v>0</v>
      </c>
      <c r="BV34" s="81" t="s">
        <v>17</v>
      </c>
      <c r="BW34" s="80" t="str">
        <f t="shared" si="1"/>
        <v>0</v>
      </c>
      <c r="BX34" s="81"/>
      <c r="BY34" s="81"/>
      <c r="BZ34" s="81"/>
      <c r="CA34" s="78" t="str">
        <f>$D$22</f>
        <v>C2</v>
      </c>
      <c r="CB34" s="80">
        <f>SUM($BW$34+$BU$36)</f>
        <v>0</v>
      </c>
      <c r="CC34" s="82">
        <f>SUM($AZ$34+$AW$36)</f>
        <v>0</v>
      </c>
      <c r="CD34" s="83" t="s">
        <v>17</v>
      </c>
      <c r="CE34" s="84">
        <f>SUM($AW$34+$AZ$36)</f>
        <v>0</v>
      </c>
      <c r="CF34" s="85">
        <f t="shared" si="2"/>
        <v>0</v>
      </c>
      <c r="CG34" s="82"/>
      <c r="CH34" s="82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</row>
    <row r="35" spans="2:109" s="4" customFormat="1" ht="15.75" customHeight="1">
      <c r="B35" s="194">
        <v>8</v>
      </c>
      <c r="C35" s="117"/>
      <c r="D35" s="117" t="s">
        <v>63</v>
      </c>
      <c r="E35" s="117"/>
      <c r="F35" s="117"/>
      <c r="G35" s="117" t="s">
        <v>29</v>
      </c>
      <c r="H35" s="117"/>
      <c r="I35" s="117"/>
      <c r="J35" s="181">
        <f>J34+$U$10*$X$10+$AL$10+$X$10</f>
        <v>0.7534722222222222</v>
      </c>
      <c r="K35" s="181"/>
      <c r="L35" s="181"/>
      <c r="M35" s="181"/>
      <c r="N35" s="181"/>
      <c r="O35" s="182" t="str">
        <f>$D$23</f>
        <v>C3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36" t="s">
        <v>18</v>
      </c>
      <c r="AF35" s="183" t="str">
        <f>$D$21</f>
        <v>C1</v>
      </c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4"/>
      <c r="AW35" s="166"/>
      <c r="AX35" s="185"/>
      <c r="AY35" s="36" t="s">
        <v>17</v>
      </c>
      <c r="AZ35" s="185"/>
      <c r="BA35" s="186"/>
      <c r="BB35" s="166"/>
      <c r="BC35" s="167"/>
      <c r="BD35" s="15"/>
      <c r="BE35" s="78"/>
      <c r="BF35" s="79"/>
      <c r="BG35" s="79"/>
      <c r="BH35" s="79"/>
      <c r="BI35" s="78"/>
      <c r="BJ35" s="78"/>
      <c r="BK35" s="86"/>
      <c r="BL35" s="86"/>
      <c r="BM35" s="87"/>
      <c r="BN35" s="88"/>
      <c r="BO35" s="88"/>
      <c r="BP35" s="89"/>
      <c r="BQ35" s="88"/>
      <c r="BR35" s="90"/>
      <c r="BS35" s="78"/>
      <c r="BT35" s="78"/>
      <c r="BU35" s="80" t="str">
        <f t="shared" si="0"/>
        <v>0</v>
      </c>
      <c r="BV35" s="81" t="s">
        <v>17</v>
      </c>
      <c r="BW35" s="80" t="str">
        <f t="shared" si="1"/>
        <v>0</v>
      </c>
      <c r="BX35" s="81"/>
      <c r="BY35" s="81"/>
      <c r="BZ35" s="81"/>
      <c r="CA35" s="78" t="str">
        <f>$D$21</f>
        <v>C1</v>
      </c>
      <c r="CB35" s="80">
        <f>SUM($BU$34+$BW$35)</f>
        <v>0</v>
      </c>
      <c r="CC35" s="82">
        <f>SUM($AW$34+$AZ$35)</f>
        <v>0</v>
      </c>
      <c r="CD35" s="83" t="s">
        <v>17</v>
      </c>
      <c r="CE35" s="84">
        <f>SUM($AZ$34+$AW$35)</f>
        <v>0</v>
      </c>
      <c r="CF35" s="85">
        <f t="shared" si="2"/>
        <v>0</v>
      </c>
      <c r="CG35" s="82"/>
      <c r="CH35" s="82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</row>
    <row r="36" spans="2:109" s="4" customFormat="1" ht="15.75" customHeight="1" thickBot="1">
      <c r="B36" s="195">
        <v>9</v>
      </c>
      <c r="C36" s="118"/>
      <c r="D36" s="118" t="s">
        <v>63</v>
      </c>
      <c r="E36" s="118"/>
      <c r="F36" s="118"/>
      <c r="G36" s="118" t="s">
        <v>29</v>
      </c>
      <c r="H36" s="118"/>
      <c r="I36" s="118"/>
      <c r="J36" s="172">
        <f>J35+$U$10*$X$10+$AL$10+$X$10</f>
        <v>0.798611111111111</v>
      </c>
      <c r="K36" s="172"/>
      <c r="L36" s="172"/>
      <c r="M36" s="172"/>
      <c r="N36" s="173"/>
      <c r="O36" s="174" t="str">
        <f>$D$22</f>
        <v>C2</v>
      </c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33" t="s">
        <v>18</v>
      </c>
      <c r="AF36" s="175" t="str">
        <f>$D$23</f>
        <v>C3</v>
      </c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6"/>
      <c r="AW36" s="170"/>
      <c r="AX36" s="168"/>
      <c r="AY36" s="33" t="s">
        <v>17</v>
      </c>
      <c r="AZ36" s="168"/>
      <c r="BA36" s="169"/>
      <c r="BB36" s="170"/>
      <c r="BC36" s="171"/>
      <c r="BD36" s="15"/>
      <c r="BE36" s="78"/>
      <c r="BF36" s="79"/>
      <c r="BG36" s="79"/>
      <c r="BH36" s="79"/>
      <c r="BI36" s="78"/>
      <c r="BJ36" s="78"/>
      <c r="BK36" s="86"/>
      <c r="BL36" s="86"/>
      <c r="BM36" s="87"/>
      <c r="BN36" s="88"/>
      <c r="BO36" s="88"/>
      <c r="BP36" s="89"/>
      <c r="BQ36" s="88"/>
      <c r="BR36" s="90"/>
      <c r="BS36" s="78"/>
      <c r="BT36" s="78"/>
      <c r="BU36" s="80" t="str">
        <f t="shared" si="0"/>
        <v>0</v>
      </c>
      <c r="BV36" s="81" t="s">
        <v>17</v>
      </c>
      <c r="BW36" s="80" t="str">
        <f t="shared" si="1"/>
        <v>0</v>
      </c>
      <c r="BX36" s="81"/>
      <c r="BY36" s="81"/>
      <c r="BZ36" s="81"/>
      <c r="CA36" s="78" t="str">
        <f>$D$23</f>
        <v>C3</v>
      </c>
      <c r="CB36" s="80">
        <f>SUM($BU$35+$BW$36)</f>
        <v>0</v>
      </c>
      <c r="CC36" s="82">
        <f>SUM($AW$35+$AZ$36)</f>
        <v>0</v>
      </c>
      <c r="CD36" s="83" t="s">
        <v>17</v>
      </c>
      <c r="CE36" s="84">
        <f>SUM($AZ$35+$AW$36)</f>
        <v>0</v>
      </c>
      <c r="CF36" s="85">
        <f t="shared" si="2"/>
        <v>0</v>
      </c>
      <c r="CG36" s="82"/>
      <c r="CH36" s="82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</row>
    <row r="37" spans="2:109" s="4" customFormat="1" ht="15.75" customHeight="1">
      <c r="B37" s="196">
        <v>10</v>
      </c>
      <c r="C37" s="197"/>
      <c r="D37" s="116" t="s">
        <v>70</v>
      </c>
      <c r="E37" s="116"/>
      <c r="F37" s="116"/>
      <c r="G37" s="116" t="s">
        <v>30</v>
      </c>
      <c r="H37" s="116"/>
      <c r="I37" s="116"/>
      <c r="J37" s="187">
        <f>$H$10</f>
        <v>0.7083333333333334</v>
      </c>
      <c r="K37" s="187"/>
      <c r="L37" s="187"/>
      <c r="M37" s="187"/>
      <c r="N37" s="188"/>
      <c r="O37" s="189" t="str">
        <f>$AG$21</f>
        <v>D1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4" t="s">
        <v>18</v>
      </c>
      <c r="AF37" s="190" t="str">
        <f>$AG$22</f>
        <v>D2</v>
      </c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1"/>
      <c r="AW37" s="177"/>
      <c r="AX37" s="178"/>
      <c r="AY37" s="14" t="s">
        <v>17</v>
      </c>
      <c r="AZ37" s="178"/>
      <c r="BA37" s="179"/>
      <c r="BB37" s="177"/>
      <c r="BC37" s="180"/>
      <c r="BD37" s="15"/>
      <c r="BE37" s="78"/>
      <c r="BF37" s="79"/>
      <c r="BG37" s="79"/>
      <c r="BH37" s="79"/>
      <c r="BI37" s="78"/>
      <c r="BJ37" s="78"/>
      <c r="BK37" s="86"/>
      <c r="BL37" s="86"/>
      <c r="BM37" s="87"/>
      <c r="BN37" s="88"/>
      <c r="BO37" s="88"/>
      <c r="BP37" s="89"/>
      <c r="BQ37" s="88"/>
      <c r="BR37" s="90"/>
      <c r="BS37" s="78"/>
      <c r="BT37" s="78"/>
      <c r="BU37" s="80" t="str">
        <f t="shared" si="0"/>
        <v>0</v>
      </c>
      <c r="BV37" s="81" t="s">
        <v>17</v>
      </c>
      <c r="BW37" s="80" t="str">
        <f t="shared" si="1"/>
        <v>0</v>
      </c>
      <c r="BX37" s="81"/>
      <c r="BY37" s="81"/>
      <c r="BZ37" s="81"/>
      <c r="CA37" s="78" t="str">
        <f>$AG$23</f>
        <v>D3</v>
      </c>
      <c r="CB37" s="80">
        <f>SUM($BU$38+$BW$39)</f>
        <v>0</v>
      </c>
      <c r="CC37" s="82">
        <f>SUM($AW$38+$AZ$39)</f>
        <v>0</v>
      </c>
      <c r="CD37" s="83" t="s">
        <v>17</v>
      </c>
      <c r="CE37" s="84">
        <f>SUM($AZ$38+$AW$39)</f>
        <v>0</v>
      </c>
      <c r="CF37" s="85">
        <f t="shared" si="2"/>
        <v>0</v>
      </c>
      <c r="CG37" s="82"/>
      <c r="CH37" s="82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</row>
    <row r="38" spans="2:109" s="4" customFormat="1" ht="15.75" customHeight="1">
      <c r="B38" s="194">
        <v>11</v>
      </c>
      <c r="C38" s="117"/>
      <c r="D38" s="117" t="s">
        <v>70</v>
      </c>
      <c r="E38" s="117"/>
      <c r="F38" s="117"/>
      <c r="G38" s="117" t="s">
        <v>30</v>
      </c>
      <c r="H38" s="117"/>
      <c r="I38" s="117"/>
      <c r="J38" s="181">
        <f>J37+$U$10*$X$10+$AL$10+$X$10</f>
        <v>0.7534722222222222</v>
      </c>
      <c r="K38" s="181"/>
      <c r="L38" s="181"/>
      <c r="M38" s="181"/>
      <c r="N38" s="181"/>
      <c r="O38" s="182" t="str">
        <f>$AG$23</f>
        <v>D3</v>
      </c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36" t="s">
        <v>18</v>
      </c>
      <c r="AF38" s="183" t="str">
        <f>$AG$21</f>
        <v>D1</v>
      </c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4"/>
      <c r="AW38" s="166"/>
      <c r="AX38" s="185"/>
      <c r="AY38" s="36" t="s">
        <v>17</v>
      </c>
      <c r="AZ38" s="185"/>
      <c r="BA38" s="186"/>
      <c r="BB38" s="166"/>
      <c r="BC38" s="167"/>
      <c r="BD38" s="15"/>
      <c r="BE38" s="78"/>
      <c r="BF38" s="79"/>
      <c r="BG38" s="79"/>
      <c r="BH38" s="79"/>
      <c r="BI38" s="78"/>
      <c r="BJ38" s="78"/>
      <c r="BK38" s="86"/>
      <c r="BL38" s="86"/>
      <c r="BM38" s="91"/>
      <c r="BN38" s="88"/>
      <c r="BO38" s="88"/>
      <c r="BP38" s="89"/>
      <c r="BQ38" s="88"/>
      <c r="BR38" s="92"/>
      <c r="BS38" s="78"/>
      <c r="BT38" s="78"/>
      <c r="BU38" s="80" t="str">
        <f t="shared" si="0"/>
        <v>0</v>
      </c>
      <c r="BV38" s="81" t="s">
        <v>17</v>
      </c>
      <c r="BW38" s="80" t="str">
        <f t="shared" si="1"/>
        <v>0</v>
      </c>
      <c r="BX38" s="81"/>
      <c r="BY38" s="81"/>
      <c r="BZ38" s="81"/>
      <c r="CA38" s="78" t="str">
        <f>$AG$21</f>
        <v>D1</v>
      </c>
      <c r="CB38" s="80">
        <f>SUM($BU$37+$BW$38)</f>
        <v>0</v>
      </c>
      <c r="CC38" s="82">
        <f>SUM($AW$37+$AZ$38)</f>
        <v>0</v>
      </c>
      <c r="CD38" s="83" t="s">
        <v>17</v>
      </c>
      <c r="CE38" s="84">
        <f>SUM($AZ$37+$AW$38)</f>
        <v>0</v>
      </c>
      <c r="CF38" s="85">
        <f t="shared" si="2"/>
        <v>0</v>
      </c>
      <c r="CG38" s="82"/>
      <c r="CH38" s="82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</row>
    <row r="39" spans="2:109" s="4" customFormat="1" ht="15.75" customHeight="1" thickBot="1">
      <c r="B39" s="195">
        <v>12</v>
      </c>
      <c r="C39" s="118"/>
      <c r="D39" s="118" t="s">
        <v>70</v>
      </c>
      <c r="E39" s="118"/>
      <c r="F39" s="118"/>
      <c r="G39" s="118" t="s">
        <v>30</v>
      </c>
      <c r="H39" s="118"/>
      <c r="I39" s="118"/>
      <c r="J39" s="172">
        <f>J38+$U$10*$X$10+$AL$10+$X$10</f>
        <v>0.798611111111111</v>
      </c>
      <c r="K39" s="172"/>
      <c r="L39" s="172"/>
      <c r="M39" s="172"/>
      <c r="N39" s="173"/>
      <c r="O39" s="174" t="str">
        <f>$AG$22</f>
        <v>D2</v>
      </c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33" t="s">
        <v>18</v>
      </c>
      <c r="AF39" s="175" t="str">
        <f>$AG$23</f>
        <v>D3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6"/>
      <c r="AW39" s="170"/>
      <c r="AX39" s="168"/>
      <c r="AY39" s="33" t="s">
        <v>17</v>
      </c>
      <c r="AZ39" s="168"/>
      <c r="BA39" s="169"/>
      <c r="BB39" s="170"/>
      <c r="BC39" s="171"/>
      <c r="BD39" s="15"/>
      <c r="BE39" s="78"/>
      <c r="BF39" s="79"/>
      <c r="BG39" s="79"/>
      <c r="BH39" s="79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80" t="str">
        <f t="shared" si="0"/>
        <v>0</v>
      </c>
      <c r="BV39" s="81" t="s">
        <v>17</v>
      </c>
      <c r="BW39" s="80" t="str">
        <f t="shared" si="1"/>
        <v>0</v>
      </c>
      <c r="BX39" s="81"/>
      <c r="BY39" s="81"/>
      <c r="BZ39" s="81"/>
      <c r="CA39" s="78" t="str">
        <f>$AG$22</f>
        <v>D2</v>
      </c>
      <c r="CB39" s="80">
        <f>SUM($BW$37+$BU$39)</f>
        <v>0</v>
      </c>
      <c r="CC39" s="82">
        <f>SUM($AZ$37+$AW$39)</f>
        <v>0</v>
      </c>
      <c r="CD39" s="83" t="s">
        <v>17</v>
      </c>
      <c r="CE39" s="84">
        <f>SUM($AW$37+$AZ$39)</f>
        <v>0</v>
      </c>
      <c r="CF39" s="85">
        <f t="shared" si="2"/>
        <v>0</v>
      </c>
      <c r="CG39" s="82"/>
      <c r="CH39" s="82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</row>
    <row r="40" spans="56:109" ht="15.75" customHeight="1">
      <c r="BD40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80"/>
      <c r="BV40" s="81"/>
      <c r="BW40" s="80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2:75" ht="12.75">
      <c r="B41" s="1" t="s">
        <v>25</v>
      </c>
      <c r="BU41" s="80"/>
      <c r="BV41" s="81"/>
      <c r="BW41" s="80"/>
    </row>
    <row r="42" spans="73:75" ht="6" customHeight="1" thickBot="1">
      <c r="BU42" s="80"/>
      <c r="BV42" s="81"/>
      <c r="BW42" s="80"/>
    </row>
    <row r="43" spans="2:86" s="8" customFormat="1" ht="13.5" customHeight="1" thickBot="1">
      <c r="B43" s="113" t="s">
        <v>10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113" t="s">
        <v>22</v>
      </c>
      <c r="Q43" s="114"/>
      <c r="R43" s="115"/>
      <c r="S43" s="113" t="s">
        <v>23</v>
      </c>
      <c r="T43" s="114"/>
      <c r="U43" s="114"/>
      <c r="V43" s="114"/>
      <c r="W43" s="115"/>
      <c r="X43" s="113" t="s">
        <v>24</v>
      </c>
      <c r="Y43" s="114"/>
      <c r="Z43" s="115"/>
      <c r="AA43" s="9"/>
      <c r="AB43" s="9"/>
      <c r="AC43" s="9"/>
      <c r="AD43" s="9"/>
      <c r="AE43" s="113" t="s">
        <v>11</v>
      </c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5"/>
      <c r="AS43" s="113" t="s">
        <v>22</v>
      </c>
      <c r="AT43" s="114"/>
      <c r="AU43" s="115"/>
      <c r="AV43" s="113" t="s">
        <v>23</v>
      </c>
      <c r="AW43" s="114"/>
      <c r="AX43" s="114"/>
      <c r="AY43" s="114"/>
      <c r="AZ43" s="115"/>
      <c r="BA43" s="113" t="s">
        <v>24</v>
      </c>
      <c r="BB43" s="114"/>
      <c r="BC43" s="115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80"/>
      <c r="BV43" s="81"/>
      <c r="BW43" s="80"/>
      <c r="BX43" s="94"/>
      <c r="BY43" s="94"/>
      <c r="BZ43" s="94"/>
      <c r="CA43" s="62">
        <f>IF(ISBLANK($AZ$30),"",IF(AND($X$44=$X$45,$P$45=$P$44,$S$45=$S$44),1,0))</f>
      </c>
      <c r="CB43" s="62">
        <f>IF(ISBLANK($AZ$30),"",IF(AND($X$46=$X$45,$P$45=$P$46,$S$45=$S$46),1,0))</f>
      </c>
      <c r="CC43" s="64">
        <f>SUM(CA43:CB43)</f>
        <v>0</v>
      </c>
      <c r="CD43" s="95"/>
      <c r="CE43" s="95"/>
      <c r="CF43" s="95"/>
      <c r="CG43" s="95"/>
      <c r="CH43" s="95"/>
    </row>
    <row r="44" spans="2:81" ht="20.25" customHeight="1">
      <c r="B44" s="104" t="s">
        <v>6</v>
      </c>
      <c r="C44" s="105"/>
      <c r="D44" s="137">
        <f>IF(ISBLANK($AZ$28),"",$CA$28)</f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40">
        <f>IF(ISBLANK($AZ$28),"",$CB$28)</f>
      </c>
      <c r="Q44" s="141"/>
      <c r="R44" s="142"/>
      <c r="S44" s="105">
        <f>IF(ISBLANK($AZ$28),"",$CC$28)</f>
      </c>
      <c r="T44" s="105"/>
      <c r="U44" s="10" t="s">
        <v>17</v>
      </c>
      <c r="V44" s="105">
        <f>IF(ISBLANK($AZ$28),"",$CE$28)</f>
      </c>
      <c r="W44" s="105"/>
      <c r="X44" s="149">
        <f>IF(ISBLANK($AZ$28),"",$CF$28)</f>
      </c>
      <c r="Y44" s="150"/>
      <c r="Z44" s="151"/>
      <c r="AA44" s="4"/>
      <c r="AB44" s="4"/>
      <c r="AC44" s="4"/>
      <c r="AD44" s="4"/>
      <c r="AE44" s="104" t="s">
        <v>6</v>
      </c>
      <c r="AF44" s="105"/>
      <c r="AG44" s="137">
        <f>IF(ISBLANK($AZ$31),"",$CA$31)</f>
      </c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9"/>
      <c r="AS44" s="140">
        <f>IF(ISBLANK($AZ$31),"",$CB$31)</f>
      </c>
      <c r="AT44" s="141"/>
      <c r="AU44" s="142"/>
      <c r="AV44" s="105">
        <f>IF(ISBLANK($AZ$31),"",$CC$31)</f>
      </c>
      <c r="AW44" s="105"/>
      <c r="AX44" s="10" t="s">
        <v>17</v>
      </c>
      <c r="AY44" s="105">
        <f>IF(ISBLANK($AZ$31),"",$CE$31)</f>
      </c>
      <c r="AZ44" s="105"/>
      <c r="BA44" s="149">
        <f>IF(ISBLANK($AZ$31),"",$CF$31)</f>
      </c>
      <c r="BB44" s="150"/>
      <c r="BC44" s="151"/>
      <c r="BU44" s="80"/>
      <c r="BV44" s="81"/>
      <c r="BW44" s="80"/>
      <c r="CA44" s="62">
        <f>IF(ISBLANK($AZ$33),"",IF(AND($BA$44=$BA$45,$AS$45=$AS$44,$AV$45=$AV$44),1,0))</f>
      </c>
      <c r="CB44" s="62">
        <f>IF(ISBLANK($AZ$33),"",IF(AND($BA$46=$BA$45,$AS$45=$AS$46,$AV$45=$AV$46),1,0))</f>
      </c>
      <c r="CC44" s="64">
        <f>SUM(CA44:CB44)</f>
        <v>0</v>
      </c>
    </row>
    <row r="45" spans="2:81" ht="20.25" customHeight="1">
      <c r="B45" s="159" t="s">
        <v>7</v>
      </c>
      <c r="C45" s="152"/>
      <c r="D45" s="160">
        <f>IF(ISBLANK($AZ$28),"",CA29)</f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  <c r="P45" s="163">
        <f>IF(ISBLANK($AZ$28),"",$CB$29)</f>
      </c>
      <c r="Q45" s="164"/>
      <c r="R45" s="165"/>
      <c r="S45" s="152">
        <f>IF(ISBLANK($AZ$28),"",$CC$29)</f>
      </c>
      <c r="T45" s="152"/>
      <c r="U45" s="11" t="s">
        <v>17</v>
      </c>
      <c r="V45" s="152">
        <f>IF(ISBLANK($AZ$28),"",$CE$29)</f>
      </c>
      <c r="W45" s="152"/>
      <c r="X45" s="153">
        <f>IF(ISBLANK($AZ$28),"",$CF$29)</f>
      </c>
      <c r="Y45" s="154"/>
      <c r="Z45" s="155"/>
      <c r="AA45" s="4"/>
      <c r="AB45" s="4"/>
      <c r="AC45" s="4"/>
      <c r="AD45" s="4"/>
      <c r="AE45" s="159" t="s">
        <v>7</v>
      </c>
      <c r="AF45" s="152"/>
      <c r="AG45" s="160">
        <f>IF(ISBLANK($AZ$31),"",$CA$32)</f>
      </c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2"/>
      <c r="AS45" s="163">
        <f>IF(ISBLANK($AZ$31),"",$CB$32)</f>
      </c>
      <c r="AT45" s="164"/>
      <c r="AU45" s="165"/>
      <c r="AV45" s="152">
        <f>IF(ISBLANK($AZ$31),"",$CC$32)</f>
      </c>
      <c r="AW45" s="152"/>
      <c r="AX45" s="11" t="s">
        <v>17</v>
      </c>
      <c r="AY45" s="152">
        <f>IF(ISBLANK($AZ$31),"",$CE$32)</f>
      </c>
      <c r="AZ45" s="152"/>
      <c r="BA45" s="153">
        <f>IF(ISBLANK($AZ$31),"",$CF$32)</f>
      </c>
      <c r="BB45" s="154"/>
      <c r="BC45" s="155"/>
      <c r="BU45" s="80"/>
      <c r="BV45" s="81"/>
      <c r="BW45" s="80"/>
      <c r="CA45" s="62">
        <f>IF(ISBLANK($AZ$36),"",IF(AND($X$50=$X$51,$P$51=$P$50,$S$51=$S$50),1,0))</f>
      </c>
      <c r="CB45" s="62">
        <f>IF(ISBLANK($AZ$36),"",IF(AND($X$52=$X$51,$P$51=$P$52,$S$51=$S$52),1,0))</f>
      </c>
      <c r="CC45" s="64">
        <f>SUM(CA45:CB45)</f>
        <v>0</v>
      </c>
    </row>
    <row r="46" spans="2:81" ht="20.25" customHeight="1" thickBot="1">
      <c r="B46" s="119" t="s">
        <v>8</v>
      </c>
      <c r="C46" s="120"/>
      <c r="D46" s="143">
        <f>IF(ISBLANK($AZ$28),"",CA30)</f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5"/>
      <c r="P46" s="146">
        <f>IF(ISBLANK($AZ$28),"",$CB$30)</f>
      </c>
      <c r="Q46" s="147"/>
      <c r="R46" s="148"/>
      <c r="S46" s="120">
        <f>IF(ISBLANK($AZ$28),"",$CC$30)</f>
      </c>
      <c r="T46" s="120"/>
      <c r="U46" s="12" t="s">
        <v>17</v>
      </c>
      <c r="V46" s="120">
        <f>IF(ISBLANK($AZ$28),"",$CE$30)</f>
      </c>
      <c r="W46" s="120"/>
      <c r="X46" s="156">
        <f>IF(ISBLANK($AZ$28),"",$CF$30)</f>
      </c>
      <c r="Y46" s="157"/>
      <c r="Z46" s="158"/>
      <c r="AA46" s="4"/>
      <c r="AB46" s="4"/>
      <c r="AC46" s="4"/>
      <c r="AD46" s="4"/>
      <c r="AE46" s="119" t="s">
        <v>8</v>
      </c>
      <c r="AF46" s="120"/>
      <c r="AG46" s="143">
        <f>IF(ISBLANK($AZ$31),"",$CA$33)</f>
      </c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5"/>
      <c r="AS46" s="146">
        <f>IF(ISBLANK($AZ$31),"",$CB$33)</f>
      </c>
      <c r="AT46" s="147"/>
      <c r="AU46" s="148"/>
      <c r="AV46" s="120">
        <f>IF(ISBLANK($AZ$31),"",$CC$33)</f>
      </c>
      <c r="AW46" s="120"/>
      <c r="AX46" s="12" t="s">
        <v>17</v>
      </c>
      <c r="AY46" s="120">
        <f>IF(ISBLANK($AZ$31),"",$CE$33)</f>
      </c>
      <c r="AZ46" s="120"/>
      <c r="BA46" s="156">
        <f>IF(ISBLANK($AZ$31),"",$CF$33)</f>
      </c>
      <c r="BB46" s="157"/>
      <c r="BC46" s="158"/>
      <c r="BU46" s="80"/>
      <c r="BV46" s="81"/>
      <c r="BW46" s="80"/>
      <c r="CA46" s="62">
        <f>IF(ISBLANK($AZ$39),"",IF(AND($BA$50=$BA$51,$AS$51=$AS$50,$AV$51=$AV$50),1,0))</f>
      </c>
      <c r="CB46" s="62">
        <f>IF(ISBLANK($AZ$39),"",IF(AND($BA$52=$BA$51,$AS$51=$AS$52,$AV$51=$AV$52),1,0))</f>
      </c>
      <c r="CC46" s="64">
        <f>SUM(CA46:CB46)</f>
        <v>0</v>
      </c>
    </row>
    <row r="47" spans="56:109" ht="12.75">
      <c r="BD47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80"/>
      <c r="BV47" s="81"/>
      <c r="BW47" s="80"/>
      <c r="BX47" s="22"/>
      <c r="BY47" s="22"/>
      <c r="BZ47" s="22"/>
      <c r="CD47" s="22"/>
      <c r="CE47" s="22"/>
      <c r="CF47" s="22"/>
      <c r="CG47" s="22"/>
      <c r="CH47" s="22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73:75" ht="9" customHeight="1" thickBot="1">
      <c r="BU48" s="80"/>
      <c r="BV48" s="81"/>
      <c r="BW48" s="80"/>
    </row>
    <row r="49" spans="2:78" ht="13.5" thickBot="1">
      <c r="B49" s="113" t="s">
        <v>27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3" t="s">
        <v>22</v>
      </c>
      <c r="Q49" s="114"/>
      <c r="R49" s="115"/>
      <c r="S49" s="113" t="s">
        <v>23</v>
      </c>
      <c r="T49" s="114"/>
      <c r="U49" s="114"/>
      <c r="V49" s="114"/>
      <c r="W49" s="115"/>
      <c r="X49" s="113" t="s">
        <v>24</v>
      </c>
      <c r="Y49" s="114"/>
      <c r="Z49" s="115"/>
      <c r="AA49" s="9"/>
      <c r="AB49" s="9"/>
      <c r="AC49" s="9"/>
      <c r="AD49" s="9"/>
      <c r="AE49" s="113" t="s">
        <v>28</v>
      </c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113" t="s">
        <v>22</v>
      </c>
      <c r="AT49" s="114"/>
      <c r="AU49" s="115"/>
      <c r="AV49" s="113" t="s">
        <v>23</v>
      </c>
      <c r="AW49" s="114"/>
      <c r="AX49" s="114"/>
      <c r="AY49" s="114"/>
      <c r="AZ49" s="115"/>
      <c r="BA49" s="113" t="s">
        <v>24</v>
      </c>
      <c r="BB49" s="114"/>
      <c r="BC49" s="115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80"/>
      <c r="BV49" s="81"/>
      <c r="BW49" s="80"/>
      <c r="BX49" s="22"/>
      <c r="BY49" s="22"/>
      <c r="BZ49" s="22"/>
    </row>
    <row r="50" spans="2:78" ht="20.25" customHeight="1">
      <c r="B50" s="104" t="s">
        <v>6</v>
      </c>
      <c r="C50" s="105"/>
      <c r="D50" s="137">
        <f>IF(ISBLANK($AZ$34),"",$CA$34)</f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140">
        <f>IF(ISBLANK($AZ$34),"",$CB$34)</f>
      </c>
      <c r="Q50" s="141"/>
      <c r="R50" s="142"/>
      <c r="S50" s="105">
        <f>IF(ISBLANK($AZ$34),"",$CC$34)</f>
      </c>
      <c r="T50" s="105"/>
      <c r="U50" s="10" t="s">
        <v>17</v>
      </c>
      <c r="V50" s="105">
        <f>IF(ISBLANK($AZ$34),"",$CE$34)</f>
      </c>
      <c r="W50" s="105"/>
      <c r="X50" s="149">
        <f>IF(ISBLANK($AZ$34),"",$CF$34)</f>
      </c>
      <c r="Y50" s="150"/>
      <c r="Z50" s="151"/>
      <c r="AA50" s="4"/>
      <c r="AB50" s="4"/>
      <c r="AC50" s="4"/>
      <c r="AD50" s="4"/>
      <c r="AE50" s="104" t="s">
        <v>6</v>
      </c>
      <c r="AF50" s="105"/>
      <c r="AG50" s="137">
        <f>IF(ISBLANK($AZ$37),"",$CA$37)</f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140">
        <f>IF(ISBLANK($AZ$37),"",$CB$37)</f>
      </c>
      <c r="AT50" s="141"/>
      <c r="AU50" s="142"/>
      <c r="AV50" s="105">
        <f>IF(ISBLANK($AZ$37),"",$CC$37)</f>
      </c>
      <c r="AW50" s="105"/>
      <c r="AX50" s="10" t="s">
        <v>17</v>
      </c>
      <c r="AY50" s="105">
        <f>IF(ISBLANK($AZ$37),"",$CE$37)</f>
      </c>
      <c r="AZ50" s="105"/>
      <c r="BA50" s="149">
        <f>IF(ISBLANK($AZ$37),"",$CF$37)</f>
      </c>
      <c r="BB50" s="150"/>
      <c r="BC50" s="151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80"/>
      <c r="BV50" s="81"/>
      <c r="BW50" s="80"/>
      <c r="BX50" s="22"/>
      <c r="BY50" s="22"/>
      <c r="BZ50" s="22"/>
    </row>
    <row r="51" spans="2:81" ht="20.25" customHeight="1">
      <c r="B51" s="159" t="s">
        <v>7</v>
      </c>
      <c r="C51" s="152"/>
      <c r="D51" s="160">
        <f>IF(ISBLANK($AZ$34),"",$CA$35)</f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163">
        <f>IF(ISBLANK($AZ$34),"",$CB$35)</f>
      </c>
      <c r="Q51" s="164"/>
      <c r="R51" s="165"/>
      <c r="S51" s="152">
        <f>IF(ISBLANK($AZ$34),"",$CC$35)</f>
      </c>
      <c r="T51" s="152"/>
      <c r="U51" s="11" t="s">
        <v>17</v>
      </c>
      <c r="V51" s="152">
        <f>IF(ISBLANK($AZ$34),"",$CE$35)</f>
      </c>
      <c r="W51" s="152"/>
      <c r="X51" s="153">
        <f>IF(ISBLANK($AZ$34),"",$CF$35)</f>
      </c>
      <c r="Y51" s="154"/>
      <c r="Z51" s="155"/>
      <c r="AA51" s="4"/>
      <c r="AB51" s="4"/>
      <c r="AC51" s="4"/>
      <c r="AD51" s="4"/>
      <c r="AE51" s="159" t="s">
        <v>7</v>
      </c>
      <c r="AF51" s="152"/>
      <c r="AG51" s="160">
        <f>IF(ISBLANK($AZ$37),"",$CA$38)</f>
      </c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163">
        <f>IF(ISBLANK($AZ$37),"",$CB$38)</f>
      </c>
      <c r="AT51" s="164"/>
      <c r="AU51" s="165"/>
      <c r="AV51" s="152">
        <f>IF(ISBLANK($AZ$37),"",$CC$38)</f>
      </c>
      <c r="AW51" s="152"/>
      <c r="AX51" s="11" t="s">
        <v>17</v>
      </c>
      <c r="AY51" s="152">
        <f>IF(ISBLANK($AZ$37),"",$CE$38)</f>
      </c>
      <c r="AZ51" s="152"/>
      <c r="BA51" s="153">
        <f>IF(ISBLANK($AZ$37),"",$CF$38)</f>
      </c>
      <c r="BB51" s="154"/>
      <c r="BC51" s="155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80"/>
      <c r="BV51" s="81"/>
      <c r="BW51" s="80"/>
      <c r="BX51" s="22"/>
      <c r="BY51" s="22"/>
      <c r="BZ51" s="22"/>
      <c r="CA51" s="102"/>
      <c r="CB51" s="102"/>
      <c r="CC51" s="29"/>
    </row>
    <row r="52" spans="2:78" ht="20.25" customHeight="1" thickBot="1">
      <c r="B52" s="119" t="s">
        <v>8</v>
      </c>
      <c r="C52" s="120"/>
      <c r="D52" s="143">
        <f>IF(ISBLANK($AZ$34),"",$CA$36)</f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5"/>
      <c r="P52" s="146">
        <f>IF(ISBLANK($AZ$34),"",$CB$36)</f>
      </c>
      <c r="Q52" s="147"/>
      <c r="R52" s="148"/>
      <c r="S52" s="120">
        <f>IF(ISBLANK($AZ$34),"",$CC$36)</f>
      </c>
      <c r="T52" s="120"/>
      <c r="U52" s="12" t="s">
        <v>17</v>
      </c>
      <c r="V52" s="120">
        <f>IF(ISBLANK($AZ$34),"",$CE$36)</f>
      </c>
      <c r="W52" s="120"/>
      <c r="X52" s="156">
        <f>IF(ISBLANK($AZ$34),"",$CF$36)</f>
      </c>
      <c r="Y52" s="157"/>
      <c r="Z52" s="158"/>
      <c r="AA52" s="4"/>
      <c r="AB52" s="4"/>
      <c r="AC52" s="4"/>
      <c r="AD52" s="4"/>
      <c r="AE52" s="119" t="s">
        <v>8</v>
      </c>
      <c r="AF52" s="120"/>
      <c r="AG52" s="143">
        <f>IF(ISBLANK($AZ$37),"",$CA$39)</f>
      </c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5"/>
      <c r="AS52" s="146">
        <f>IF(ISBLANK($AZ$37),"",$CB$39)</f>
      </c>
      <c r="AT52" s="147"/>
      <c r="AU52" s="148"/>
      <c r="AV52" s="120">
        <f>IF(ISBLANK($AZ$37),"",$CC$39)</f>
      </c>
      <c r="AW52" s="120"/>
      <c r="AX52" s="12" t="s">
        <v>17</v>
      </c>
      <c r="AY52" s="120">
        <f>IF(ISBLANK($AZ$37),"",$CE$39)</f>
      </c>
      <c r="AZ52" s="120"/>
      <c r="BA52" s="156">
        <f>IF(ISBLANK($AZ$37),"",$CF$39)</f>
      </c>
      <c r="BB52" s="157"/>
      <c r="BC52" s="158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80"/>
      <c r="BV52" s="81"/>
      <c r="BW52" s="80"/>
      <c r="BX52" s="22"/>
      <c r="BY52" s="22"/>
      <c r="BZ52" s="22"/>
    </row>
    <row r="53" spans="2:75" ht="13.5" customHeight="1"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  <c r="N53" s="19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1"/>
      <c r="AX53" s="21"/>
      <c r="AY53" s="21"/>
      <c r="AZ53" s="21"/>
      <c r="BA53" s="21"/>
      <c r="BB53" s="21"/>
      <c r="BC53" s="21"/>
      <c r="BD53" s="16"/>
      <c r="BF53" s="79"/>
      <c r="BG53" s="79"/>
      <c r="BH53" s="79"/>
      <c r="BU53" s="80"/>
      <c r="BV53" s="81"/>
      <c r="BW53" s="80"/>
    </row>
    <row r="54" spans="2:75" ht="5.25" customHeight="1"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  <c r="N54" s="19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1"/>
      <c r="AX54" s="21"/>
      <c r="AY54" s="21"/>
      <c r="AZ54" s="21"/>
      <c r="BA54" s="21"/>
      <c r="BB54" s="21"/>
      <c r="BC54" s="21"/>
      <c r="BD54" s="16"/>
      <c r="BF54" s="79"/>
      <c r="BG54" s="79"/>
      <c r="BH54" s="79"/>
      <c r="BU54" s="80"/>
      <c r="BV54" s="81"/>
      <c r="BW54" s="80"/>
    </row>
    <row r="55" spans="2:75" ht="25.5" customHeight="1">
      <c r="B55" s="128" t="str">
        <f>$A$2</f>
        <v>FC Musterhausen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U55" s="80"/>
      <c r="BV55" s="81"/>
      <c r="BW55" s="80"/>
    </row>
    <row r="56" spans="2:75" ht="4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U56" s="80"/>
      <c r="BV56" s="81"/>
      <c r="BW56" s="80"/>
    </row>
    <row r="57" spans="2:76" ht="18">
      <c r="B57" s="1"/>
      <c r="W57" s="38" t="s">
        <v>71</v>
      </c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BU57" s="80"/>
      <c r="BV57" s="81"/>
      <c r="BW57" s="80"/>
      <c r="BX57" s="62"/>
    </row>
    <row r="58" spans="73:86" ht="4.5" customHeight="1">
      <c r="BU58" s="80"/>
      <c r="BV58" s="81"/>
      <c r="BW58" s="80"/>
      <c r="BX58" s="62"/>
      <c r="BY58" s="62"/>
      <c r="BZ58" s="62"/>
      <c r="CG58" s="22"/>
      <c r="CH58" s="22"/>
    </row>
    <row r="59" spans="1:86" ht="15.75">
      <c r="A59" s="2"/>
      <c r="B59" s="2"/>
      <c r="C59" s="2"/>
      <c r="D59" s="2"/>
      <c r="E59" s="2"/>
      <c r="F59" s="2"/>
      <c r="G59" s="6" t="s">
        <v>0</v>
      </c>
      <c r="H59" s="121">
        <v>0.4166666666666667</v>
      </c>
      <c r="I59" s="121"/>
      <c r="J59" s="121"/>
      <c r="K59" s="121"/>
      <c r="L59" s="121"/>
      <c r="M59" s="7" t="s">
        <v>1</v>
      </c>
      <c r="N59" s="2"/>
      <c r="O59" s="2"/>
      <c r="P59" s="2"/>
      <c r="Q59" s="2"/>
      <c r="R59" s="2"/>
      <c r="S59" s="2"/>
      <c r="T59" s="2"/>
      <c r="U59" s="6" t="s">
        <v>2</v>
      </c>
      <c r="V59" s="127">
        <v>2</v>
      </c>
      <c r="W59" s="127"/>
      <c r="X59" s="17" t="s">
        <v>26</v>
      </c>
      <c r="Y59" s="122">
        <v>0.010416666666666666</v>
      </c>
      <c r="Z59" s="122"/>
      <c r="AA59" s="122"/>
      <c r="AB59" s="122"/>
      <c r="AC59" s="122"/>
      <c r="AD59" s="7" t="s">
        <v>3</v>
      </c>
      <c r="AE59" s="2"/>
      <c r="AF59" s="2"/>
      <c r="AG59" s="2"/>
      <c r="AH59" s="2"/>
      <c r="AI59" s="2"/>
      <c r="AJ59" s="2"/>
      <c r="AK59" s="6" t="s">
        <v>4</v>
      </c>
      <c r="AL59" s="122">
        <v>0.003472222222222222</v>
      </c>
      <c r="AM59" s="122"/>
      <c r="AN59" s="122"/>
      <c r="AO59" s="122"/>
      <c r="AP59" s="122"/>
      <c r="AQ59" s="7" t="s">
        <v>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U59" s="80"/>
      <c r="BV59" s="81"/>
      <c r="BW59" s="80"/>
      <c r="BX59" s="62"/>
      <c r="BY59" s="62"/>
      <c r="BZ59" s="62"/>
      <c r="CG59" s="22"/>
      <c r="CH59" s="22"/>
    </row>
    <row r="60" spans="73:75" ht="6.75" customHeight="1">
      <c r="BU60" s="80"/>
      <c r="BV60" s="81"/>
      <c r="BW60" s="80"/>
    </row>
    <row r="61" spans="2:159" ht="12.75">
      <c r="B61" s="1" t="s">
        <v>83</v>
      </c>
      <c r="BD61" s="7"/>
      <c r="BM61" s="96"/>
      <c r="BN61" s="96"/>
      <c r="BO61" s="96"/>
      <c r="BP61" s="96"/>
      <c r="BQ61" s="96"/>
      <c r="BR61" s="96"/>
      <c r="BS61" s="96"/>
      <c r="BT61" s="96"/>
      <c r="BU61" s="80"/>
      <c r="BV61" s="81"/>
      <c r="BW61" s="80"/>
      <c r="BX61" s="97"/>
      <c r="BY61" s="97"/>
      <c r="BZ61" s="97"/>
      <c r="CA61" s="97"/>
      <c r="CB61" s="97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</row>
    <row r="62" spans="56:159" ht="6" customHeight="1" thickBot="1">
      <c r="BD62" s="7"/>
      <c r="BM62" s="96"/>
      <c r="BN62" s="96"/>
      <c r="BO62" s="96"/>
      <c r="BP62" s="96"/>
      <c r="BQ62" s="96"/>
      <c r="BR62" s="96"/>
      <c r="BS62" s="96"/>
      <c r="BT62" s="96"/>
      <c r="BU62" s="80"/>
      <c r="BV62" s="81"/>
      <c r="BW62" s="80"/>
      <c r="BX62" s="97"/>
      <c r="BY62" s="97"/>
      <c r="BZ62" s="97"/>
      <c r="CA62" s="97"/>
      <c r="CB62" s="97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</row>
    <row r="63" spans="2:159" ht="16.5" thickBot="1">
      <c r="B63" s="210" t="s">
        <v>78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47"/>
      <c r="Z63" s="248"/>
      <c r="AE63" s="210" t="s">
        <v>79</v>
      </c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47"/>
      <c r="BC63" s="248"/>
      <c r="BD63" s="7"/>
      <c r="BM63" s="96"/>
      <c r="BN63" s="96"/>
      <c r="BO63" s="96"/>
      <c r="BP63" s="96"/>
      <c r="BQ63" s="96"/>
      <c r="BR63" s="96"/>
      <c r="BS63" s="96"/>
      <c r="BT63" s="96"/>
      <c r="BU63" s="80"/>
      <c r="BV63" s="81"/>
      <c r="BW63" s="80"/>
      <c r="BX63" s="97"/>
      <c r="BY63" s="97"/>
      <c r="BZ63" s="97"/>
      <c r="CA63" s="97"/>
      <c r="CB63" s="97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</row>
    <row r="64" spans="2:159" ht="12.75" customHeight="1">
      <c r="B64" s="208" t="s">
        <v>6</v>
      </c>
      <c r="C64" s="209"/>
      <c r="D64" s="198" t="str">
        <f>IF(ISBLANK($AZ$30),"1. Grp. A",IF(AND($CA$43=1),"ACHTUNG! Mannschaften gleich!",$D$44))</f>
        <v>1. Grp. A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9"/>
      <c r="Z64" s="200"/>
      <c r="AE64" s="208" t="s">
        <v>6</v>
      </c>
      <c r="AF64" s="209"/>
      <c r="AG64" s="198" t="str">
        <f>IF(ISBLANK($AZ$30),"2. Grp. A",IF(AND($CC$43&gt;0),"ACHTUNG! Mannschaften gleich!",$D$45))</f>
        <v>2. Grp. A</v>
      </c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9"/>
      <c r="BC64" s="200"/>
      <c r="BD64" s="7"/>
      <c r="BM64" s="96"/>
      <c r="BN64" s="96"/>
      <c r="BO64" s="96"/>
      <c r="BP64" s="96"/>
      <c r="BQ64" s="96"/>
      <c r="BR64" s="96"/>
      <c r="BS64" s="96"/>
      <c r="BT64" s="96"/>
      <c r="BU64" s="80"/>
      <c r="BV64" s="81"/>
      <c r="BW64" s="80"/>
      <c r="BX64" s="97"/>
      <c r="BY64" s="97"/>
      <c r="BZ64" s="97"/>
      <c r="CA64" s="97"/>
      <c r="CB64" s="97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</row>
    <row r="65" spans="2:159" ht="12.75" customHeight="1">
      <c r="B65" s="208" t="s">
        <v>7</v>
      </c>
      <c r="C65" s="209"/>
      <c r="D65" s="198" t="str">
        <f>IF(ISBLANK($AZ$33),"2. Grp. B",IF(AND($CC$44&gt;0),"ACHTUNG! Mannschaften gleich!",$AG$45))</f>
        <v>2. Grp. B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9"/>
      <c r="Z65" s="200"/>
      <c r="AE65" s="208" t="s">
        <v>7</v>
      </c>
      <c r="AF65" s="209"/>
      <c r="AG65" s="198" t="str">
        <f>IF(ISBLANK($AZ$33),"1. Grp. B",IF(AND($CA$44=1),"ACHTUNG! Mannschaften gleich!",$AG$44))</f>
        <v>1. Grp. B</v>
      </c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9"/>
      <c r="BC65" s="200"/>
      <c r="BD65" s="7"/>
      <c r="BM65" s="96"/>
      <c r="BN65" s="96"/>
      <c r="BO65" s="96"/>
      <c r="BP65" s="96"/>
      <c r="BQ65" s="96"/>
      <c r="BR65" s="96"/>
      <c r="BS65" s="96"/>
      <c r="BT65" s="96"/>
      <c r="BU65" s="80"/>
      <c r="BV65" s="81"/>
      <c r="BW65" s="80"/>
      <c r="BX65" s="97"/>
      <c r="BY65" s="97"/>
      <c r="BZ65" s="97"/>
      <c r="CA65" s="97"/>
      <c r="CB65" s="97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</row>
    <row r="66" spans="2:159" ht="12.75" customHeight="1">
      <c r="B66" s="208" t="s">
        <v>8</v>
      </c>
      <c r="C66" s="209"/>
      <c r="D66" s="198" t="str">
        <f>IF(ISBLANK($AZ$36),"1. Grp. C",IF(AND($CA$45=1),"ACHTUNG! Mannschaften gleich!",$D$50))</f>
        <v>1. Grp. C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9"/>
      <c r="Z66" s="200"/>
      <c r="AE66" s="208" t="s">
        <v>8</v>
      </c>
      <c r="AF66" s="209"/>
      <c r="AG66" s="198" t="str">
        <f>IF(ISBLANK($AZ$36),"2. Grp. C",IF(AND($CC$45&gt;0),"ACHTUNG! Mannschaften gleich!",$D$51))</f>
        <v>2. Grp. C</v>
      </c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9"/>
      <c r="BC66" s="200"/>
      <c r="BD66" s="7"/>
      <c r="BM66" s="96"/>
      <c r="BN66" s="96"/>
      <c r="BO66" s="96"/>
      <c r="BP66" s="96"/>
      <c r="BQ66" s="96"/>
      <c r="BR66" s="96"/>
      <c r="BS66" s="96"/>
      <c r="BT66" s="96"/>
      <c r="BU66" s="80"/>
      <c r="BV66" s="81"/>
      <c r="BW66" s="80"/>
      <c r="BX66" s="97"/>
      <c r="BY66" s="97"/>
      <c r="BZ66" s="97"/>
      <c r="CA66" s="97"/>
      <c r="CB66" s="97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</row>
    <row r="67" spans="2:159" ht="12.75" customHeight="1" thickBot="1">
      <c r="B67" s="203" t="s">
        <v>9</v>
      </c>
      <c r="C67" s="204"/>
      <c r="D67" s="205" t="str">
        <f>IF(ISBLANK($AZ$39),"2. Grp. D",IF(AND($CC$46&gt;0),"ACHTUNG! Mannschaften gleich!",$AG$51))</f>
        <v>2. Grp. D</v>
      </c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6"/>
      <c r="Z67" s="207"/>
      <c r="AE67" s="203" t="s">
        <v>9</v>
      </c>
      <c r="AF67" s="204"/>
      <c r="AG67" s="205" t="str">
        <f>IF(ISBLANK($AZ$39),"1. Grp. D",IF(AND($CA$46=1),"ACHTUNG! Mannschaften gleich!",$AG$50))</f>
        <v>1. Grp. D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6"/>
      <c r="BC67" s="207"/>
      <c r="BD67" s="7"/>
      <c r="BM67" s="96"/>
      <c r="BN67" s="96"/>
      <c r="BO67" s="96"/>
      <c r="BP67" s="96"/>
      <c r="BQ67" s="96"/>
      <c r="BR67" s="96"/>
      <c r="BS67" s="96"/>
      <c r="BT67" s="96"/>
      <c r="BU67" s="80"/>
      <c r="BV67" s="81"/>
      <c r="BW67" s="80"/>
      <c r="BX67" s="97"/>
      <c r="BY67" s="97"/>
      <c r="BZ67" s="97"/>
      <c r="CA67" s="97"/>
      <c r="CB67" s="97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</row>
    <row r="68" spans="56:159" ht="7.5" customHeight="1">
      <c r="BD68" s="7"/>
      <c r="BM68" s="96"/>
      <c r="BN68" s="96"/>
      <c r="BO68" s="96"/>
      <c r="BP68" s="96"/>
      <c r="BQ68" s="96"/>
      <c r="BR68" s="96"/>
      <c r="BS68" s="96"/>
      <c r="BT68" s="96"/>
      <c r="BU68" s="80"/>
      <c r="BV68" s="81"/>
      <c r="BW68" s="80"/>
      <c r="BX68" s="97"/>
      <c r="BY68" s="97"/>
      <c r="BZ68" s="97"/>
      <c r="CA68" s="97"/>
      <c r="CB68" s="97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</row>
    <row r="69" spans="2:159" ht="12.75">
      <c r="B69" s="1" t="s">
        <v>76</v>
      </c>
      <c r="BD69" s="7"/>
      <c r="BM69" s="96"/>
      <c r="BN69" s="96"/>
      <c r="BO69" s="96"/>
      <c r="BP69" s="96"/>
      <c r="BQ69" s="96"/>
      <c r="BR69" s="96"/>
      <c r="BS69" s="96"/>
      <c r="BT69" s="96"/>
      <c r="BU69" s="80"/>
      <c r="BV69" s="81"/>
      <c r="BW69" s="80"/>
      <c r="BX69" s="97"/>
      <c r="BY69" s="97"/>
      <c r="BZ69" s="97"/>
      <c r="CA69" s="97"/>
      <c r="CB69" s="97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</row>
    <row r="70" spans="56:159" ht="6" customHeight="1" thickBot="1">
      <c r="BD70" s="7"/>
      <c r="BM70" s="96"/>
      <c r="BN70" s="96"/>
      <c r="BO70" s="96"/>
      <c r="BP70" s="96"/>
      <c r="BQ70" s="96"/>
      <c r="BR70" s="96"/>
      <c r="BS70" s="96"/>
      <c r="BT70" s="96"/>
      <c r="BU70" s="80"/>
      <c r="BV70" s="81"/>
      <c r="BW70" s="80"/>
      <c r="BX70" s="97"/>
      <c r="BY70" s="97"/>
      <c r="BZ70" s="97"/>
      <c r="CA70" s="97"/>
      <c r="CB70" s="97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</row>
    <row r="71" spans="2:159" s="4" customFormat="1" ht="16.5" customHeight="1" thickBot="1">
      <c r="B71" s="192" t="s">
        <v>12</v>
      </c>
      <c r="C71" s="193"/>
      <c r="D71" s="125" t="s">
        <v>60</v>
      </c>
      <c r="E71" s="114"/>
      <c r="F71" s="126"/>
      <c r="G71" s="125" t="s">
        <v>13</v>
      </c>
      <c r="H71" s="114"/>
      <c r="I71" s="126"/>
      <c r="J71" s="125" t="s">
        <v>15</v>
      </c>
      <c r="K71" s="114"/>
      <c r="L71" s="114"/>
      <c r="M71" s="114"/>
      <c r="N71" s="126"/>
      <c r="O71" s="125" t="s">
        <v>16</v>
      </c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3" t="s">
        <v>19</v>
      </c>
      <c r="AX71" s="114"/>
      <c r="AY71" s="114"/>
      <c r="AZ71" s="114"/>
      <c r="BA71" s="114"/>
      <c r="BB71" s="249"/>
      <c r="BC71" s="250"/>
      <c r="BD71" s="49"/>
      <c r="BE71" s="78"/>
      <c r="BF71" s="65" t="s">
        <v>75</v>
      </c>
      <c r="BG71" s="66"/>
      <c r="BH71" s="66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80"/>
      <c r="BV71" s="81"/>
      <c r="BW71" s="80"/>
      <c r="BX71" s="68"/>
      <c r="BY71" s="68"/>
      <c r="BZ71" s="68"/>
      <c r="CD71" s="70"/>
      <c r="CE71" s="70"/>
      <c r="CF71" s="70"/>
      <c r="CG71" s="70"/>
      <c r="CH71" s="70"/>
      <c r="CI71" s="70"/>
      <c r="CJ71" s="70"/>
      <c r="CK71" s="70"/>
      <c r="CL71" s="70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</row>
    <row r="72" spans="2:116" s="5" customFormat="1" ht="16.5" customHeight="1">
      <c r="B72" s="251">
        <v>13</v>
      </c>
      <c r="C72" s="252"/>
      <c r="D72" s="252" t="s">
        <v>77</v>
      </c>
      <c r="E72" s="252"/>
      <c r="F72" s="252"/>
      <c r="G72" s="252" t="s">
        <v>80</v>
      </c>
      <c r="H72" s="252"/>
      <c r="I72" s="252"/>
      <c r="J72" s="253">
        <f>$H$59</f>
        <v>0.4166666666666667</v>
      </c>
      <c r="K72" s="253"/>
      <c r="L72" s="253"/>
      <c r="M72" s="253"/>
      <c r="N72" s="254"/>
      <c r="O72" s="255" t="str">
        <f>D64</f>
        <v>1. Grp. A</v>
      </c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50" t="s">
        <v>18</v>
      </c>
      <c r="AF72" s="256" t="str">
        <f>D67</f>
        <v>2. Grp. D</v>
      </c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7"/>
      <c r="AW72" s="258"/>
      <c r="AX72" s="259"/>
      <c r="AY72" s="50" t="s">
        <v>17</v>
      </c>
      <c r="AZ72" s="259"/>
      <c r="BA72" s="260"/>
      <c r="BB72" s="261"/>
      <c r="BC72" s="262"/>
      <c r="BE72" s="67"/>
      <c r="BF72" s="71" t="str">
        <f>IF(ISBLANK(AW72),"0",IF(AW72&gt;AZ72,3,IF(AW72=AZ72,1,0)))</f>
        <v>0</v>
      </c>
      <c r="BG72" s="71" t="s">
        <v>17</v>
      </c>
      <c r="BH72" s="71" t="str">
        <f>IF(ISBLANK(AZ72),"0",IF(AZ72&gt;AW72,3,IF(AZ72=AW72,1,0)))</f>
        <v>0</v>
      </c>
      <c r="BI72" s="67"/>
      <c r="BJ72" s="67"/>
      <c r="BK72" s="67"/>
      <c r="BL72" s="67"/>
      <c r="BM72" s="75" t="str">
        <f>$D$16</f>
        <v>A1</v>
      </c>
      <c r="BN72" s="74">
        <f>COUNT($AW$24,$AZ$28,$AZ$32)</f>
        <v>0</v>
      </c>
      <c r="BO72" s="74">
        <f>SUM($BF$24+$BH$28+$BH$32)</f>
        <v>0</v>
      </c>
      <c r="BP72" s="74">
        <f>SUM($AW$24+$AZ$28+$AZ$32)</f>
        <v>0</v>
      </c>
      <c r="BQ72" s="99" t="s">
        <v>17</v>
      </c>
      <c r="BR72" s="74">
        <f>SUM($AZ$24+$AW$28+$AW$32)</f>
        <v>0</v>
      </c>
      <c r="BS72" s="76">
        <f>SUM(BP72-BR72)</f>
        <v>0</v>
      </c>
      <c r="BT72" s="67"/>
      <c r="BU72" s="80" t="str">
        <f aca="true" t="shared" si="3" ref="BU72:BU83">IF(ISBLANK(AZ72),"0",IF(AW72&gt;AZ72,3,IF(AW72=AZ72,1,0)))</f>
        <v>0</v>
      </c>
      <c r="BV72" s="81" t="s">
        <v>17</v>
      </c>
      <c r="BW72" s="80" t="str">
        <f aca="true" t="shared" si="4" ref="BW72:BW83">IF(ISBLANK(AZ72),"0",IF(AZ72&gt;AW72,3,IF(AZ72=AW72,1,0)))</f>
        <v>0</v>
      </c>
      <c r="BX72" s="68"/>
      <c r="BY72" s="68"/>
      <c r="BZ72" s="68"/>
      <c r="CA72" s="67" t="str">
        <f>$D$64</f>
        <v>1. Grp. A</v>
      </c>
      <c r="CB72" s="72">
        <f>SUM($BU$72+$BW$76+$BW$80)</f>
        <v>0</v>
      </c>
      <c r="CC72" s="69">
        <f>SUM($AW$72+$AZ$76+$AZ$80)</f>
        <v>0</v>
      </c>
      <c r="CD72" s="74" t="s">
        <v>17</v>
      </c>
      <c r="CE72" s="75">
        <f>SUM($AZ$72+$AW$76+$AW$80)</f>
        <v>0</v>
      </c>
      <c r="CF72" s="76">
        <f>SUM(CC72-CE72)</f>
        <v>0</v>
      </c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</row>
    <row r="73" spans="2:159" s="4" customFormat="1" ht="16.5" customHeight="1" thickBot="1">
      <c r="B73" s="263">
        <v>14</v>
      </c>
      <c r="C73" s="264"/>
      <c r="D73" s="264" t="s">
        <v>77</v>
      </c>
      <c r="E73" s="264"/>
      <c r="F73" s="264"/>
      <c r="G73" s="264" t="s">
        <v>81</v>
      </c>
      <c r="H73" s="264"/>
      <c r="I73" s="264"/>
      <c r="J73" s="265">
        <f aca="true" t="shared" si="5" ref="J73:J83">J72+$U$10*$X$10+$AL$10</f>
        <v>0.4479166666666667</v>
      </c>
      <c r="K73" s="265"/>
      <c r="L73" s="265"/>
      <c r="M73" s="265"/>
      <c r="N73" s="266"/>
      <c r="O73" s="267" t="str">
        <f>AG64</f>
        <v>2. Grp. A</v>
      </c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51" t="s">
        <v>18</v>
      </c>
      <c r="AF73" s="268" t="str">
        <f>AG67</f>
        <v>1. Grp. D</v>
      </c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9"/>
      <c r="AW73" s="270"/>
      <c r="AX73" s="271"/>
      <c r="AY73" s="51" t="s">
        <v>17</v>
      </c>
      <c r="AZ73" s="271"/>
      <c r="BA73" s="272"/>
      <c r="BB73" s="273"/>
      <c r="BC73" s="274"/>
      <c r="BD73" s="49"/>
      <c r="BE73" s="78"/>
      <c r="BF73" s="79" t="str">
        <f aca="true" t="shared" si="6" ref="BF73:BF83">IF(ISBLANK(AW73),"0",IF(AW73&gt;AZ73,3,IF(AW73=AZ73,1,0)))</f>
        <v>0</v>
      </c>
      <c r="BG73" s="79" t="s">
        <v>17</v>
      </c>
      <c r="BH73" s="79" t="str">
        <f aca="true" t="shared" si="7" ref="BH73:BH83">IF(ISBLANK(AZ73),"0",IF(AZ73&gt;AW73,3,IF(AZ73=AW73,1,0)))</f>
        <v>0</v>
      </c>
      <c r="BI73" s="78"/>
      <c r="BJ73" s="78"/>
      <c r="BK73" s="78"/>
      <c r="BL73" s="78"/>
      <c r="BM73" s="84" t="str">
        <f>$D$17</f>
        <v>A2</v>
      </c>
      <c r="BN73" s="83">
        <f>COUNT($AZ$26,$AW$28,$AW$34)</f>
        <v>0</v>
      </c>
      <c r="BO73" s="83">
        <f>SUM($BH$26+$BF$28+$BF$34)</f>
        <v>0</v>
      </c>
      <c r="BP73" s="83">
        <f>SUM($AZ$26+$AW$28+$AW$34)</f>
        <v>0</v>
      </c>
      <c r="BQ73" s="99" t="s">
        <v>17</v>
      </c>
      <c r="BR73" s="74">
        <f>SUM($AW$26+$AZ$28+$AZ$34)</f>
        <v>0</v>
      </c>
      <c r="BS73" s="76">
        <f>SUM(BP73-BR73)</f>
        <v>0</v>
      </c>
      <c r="BT73" s="67"/>
      <c r="BU73" s="80" t="str">
        <f t="shared" si="3"/>
        <v>0</v>
      </c>
      <c r="BV73" s="81" t="s">
        <v>17</v>
      </c>
      <c r="BW73" s="80" t="str">
        <f t="shared" si="4"/>
        <v>0</v>
      </c>
      <c r="BX73" s="68"/>
      <c r="BY73" s="68"/>
      <c r="BZ73" s="68"/>
      <c r="CA73" s="67" t="str">
        <f>$D$65</f>
        <v>2. Grp. B</v>
      </c>
      <c r="CB73" s="72">
        <f>SUM($BW$74+$BU$76+$BU$82)</f>
        <v>0</v>
      </c>
      <c r="CC73" s="69">
        <f>SUM($AZ$74+$AW$76+$AW$82)</f>
        <v>0</v>
      </c>
      <c r="CD73" s="74" t="s">
        <v>17</v>
      </c>
      <c r="CE73" s="75">
        <f>SUM($AW$74+$AZ$76+$AZ$82)</f>
        <v>0</v>
      </c>
      <c r="CF73" s="85">
        <f>SUM(CC73-CE73)</f>
        <v>0</v>
      </c>
      <c r="CG73" s="70"/>
      <c r="CH73" s="70"/>
      <c r="CI73" s="70"/>
      <c r="CJ73" s="70"/>
      <c r="CK73" s="70"/>
      <c r="CL73" s="70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</row>
    <row r="74" spans="2:159" s="4" customFormat="1" ht="16.5" customHeight="1">
      <c r="B74" s="251">
        <v>15</v>
      </c>
      <c r="C74" s="252"/>
      <c r="D74" s="252" t="s">
        <v>77</v>
      </c>
      <c r="E74" s="252"/>
      <c r="F74" s="252"/>
      <c r="G74" s="252" t="s">
        <v>80</v>
      </c>
      <c r="H74" s="252"/>
      <c r="I74" s="252"/>
      <c r="J74" s="253">
        <f t="shared" si="5"/>
        <v>0.4791666666666667</v>
      </c>
      <c r="K74" s="253"/>
      <c r="L74" s="253"/>
      <c r="M74" s="253"/>
      <c r="N74" s="254"/>
      <c r="O74" s="255" t="str">
        <f>D66</f>
        <v>1. Grp. C</v>
      </c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50" t="s">
        <v>18</v>
      </c>
      <c r="AF74" s="256" t="str">
        <f>D65</f>
        <v>2. Grp. B</v>
      </c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7"/>
      <c r="AW74" s="258"/>
      <c r="AX74" s="259"/>
      <c r="AY74" s="50" t="s">
        <v>17</v>
      </c>
      <c r="AZ74" s="259"/>
      <c r="BA74" s="260"/>
      <c r="BB74" s="261"/>
      <c r="BC74" s="262"/>
      <c r="BD74" s="49"/>
      <c r="BE74" s="67"/>
      <c r="BF74" s="71" t="str">
        <f t="shared" si="6"/>
        <v>0</v>
      </c>
      <c r="BG74" s="71" t="s">
        <v>17</v>
      </c>
      <c r="BH74" s="71" t="str">
        <f t="shared" si="7"/>
        <v>0</v>
      </c>
      <c r="BI74" s="67"/>
      <c r="BJ74" s="67"/>
      <c r="BK74" s="67"/>
      <c r="BL74" s="67"/>
      <c r="BM74" s="75" t="str">
        <f>$D$18</f>
        <v>A3</v>
      </c>
      <c r="BN74" s="74">
        <f>COUNT($AW$26,$AZ$30,$AW$32)</f>
        <v>0</v>
      </c>
      <c r="BO74" s="74">
        <f>SUM($BF$26+$BH$30+$BF$32)</f>
        <v>0</v>
      </c>
      <c r="BP74" s="74">
        <f>SUM($AW$26+$AZ$30+$AW$32)</f>
        <v>0</v>
      </c>
      <c r="BQ74" s="99" t="s">
        <v>17</v>
      </c>
      <c r="BR74" s="74">
        <f>SUM($AZ$26+$AW$30+$AZ$32)</f>
        <v>0</v>
      </c>
      <c r="BS74" s="76">
        <f>SUM(BP74-BR74)</f>
        <v>0</v>
      </c>
      <c r="BT74" s="67"/>
      <c r="BU74" s="80" t="str">
        <f t="shared" si="3"/>
        <v>0</v>
      </c>
      <c r="BV74" s="81" t="s">
        <v>17</v>
      </c>
      <c r="BW74" s="80" t="str">
        <f t="shared" si="4"/>
        <v>0</v>
      </c>
      <c r="BX74" s="68"/>
      <c r="BY74" s="68"/>
      <c r="BZ74" s="68"/>
      <c r="CA74" s="67" t="str">
        <f>$D$66</f>
        <v>1. Grp. C</v>
      </c>
      <c r="CB74" s="72">
        <f>SUM($BU$74+$BW$78+$BU$80)</f>
        <v>0</v>
      </c>
      <c r="CC74" s="69">
        <f>SUM($AW$74+$AZ$78+$AW$80)</f>
        <v>0</v>
      </c>
      <c r="CD74" s="74" t="s">
        <v>17</v>
      </c>
      <c r="CE74" s="75">
        <f>SUM($AZ$74+$AW$78+$AZ$80)</f>
        <v>0</v>
      </c>
      <c r="CF74" s="85">
        <f>SUM(CC74-CE74)</f>
        <v>0</v>
      </c>
      <c r="CG74" s="70"/>
      <c r="CH74" s="70"/>
      <c r="CI74" s="70"/>
      <c r="CJ74" s="70"/>
      <c r="CK74" s="70"/>
      <c r="CL74" s="70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</row>
    <row r="75" spans="2:159" s="4" customFormat="1" ht="16.5" customHeight="1" thickBot="1">
      <c r="B75" s="263">
        <v>16</v>
      </c>
      <c r="C75" s="264"/>
      <c r="D75" s="264" t="s">
        <v>77</v>
      </c>
      <c r="E75" s="264"/>
      <c r="F75" s="264"/>
      <c r="G75" s="264" t="s">
        <v>81</v>
      </c>
      <c r="H75" s="264"/>
      <c r="I75" s="264"/>
      <c r="J75" s="265">
        <f t="shared" si="5"/>
        <v>0.5104166666666666</v>
      </c>
      <c r="K75" s="265"/>
      <c r="L75" s="265"/>
      <c r="M75" s="265"/>
      <c r="N75" s="266"/>
      <c r="O75" s="267" t="str">
        <f>AG66</f>
        <v>2. Grp. C</v>
      </c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51" t="s">
        <v>18</v>
      </c>
      <c r="AF75" s="268" t="str">
        <f>AG65</f>
        <v>1. Grp. B</v>
      </c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9"/>
      <c r="AW75" s="270"/>
      <c r="AX75" s="271"/>
      <c r="AY75" s="51" t="s">
        <v>17</v>
      </c>
      <c r="AZ75" s="271"/>
      <c r="BA75" s="272"/>
      <c r="BB75" s="273"/>
      <c r="BC75" s="274"/>
      <c r="BD75" s="49"/>
      <c r="BE75" s="67"/>
      <c r="BF75" s="71" t="str">
        <f t="shared" si="6"/>
        <v>0</v>
      </c>
      <c r="BG75" s="71" t="s">
        <v>17</v>
      </c>
      <c r="BH75" s="71" t="str">
        <f t="shared" si="7"/>
        <v>0</v>
      </c>
      <c r="BI75" s="67"/>
      <c r="BJ75" s="67"/>
      <c r="BK75" s="67"/>
      <c r="BL75" s="67"/>
      <c r="BM75" s="75">
        <f>$D$19</f>
        <v>0</v>
      </c>
      <c r="BN75" s="74">
        <f>COUNT($AZ$24,$AW$30,$AZ$34)</f>
        <v>0</v>
      </c>
      <c r="BO75" s="74">
        <f>SUM($BH$24+$BF$30+$BH$34)</f>
        <v>0</v>
      </c>
      <c r="BP75" s="74">
        <f>SUM($AZ$24+$AW$30+$AZ$34)</f>
        <v>0</v>
      </c>
      <c r="BQ75" s="99" t="s">
        <v>17</v>
      </c>
      <c r="BR75" s="74">
        <f>SUM($AW$24+$AZ$30+$AW$34)</f>
        <v>0</v>
      </c>
      <c r="BS75" s="76">
        <f>SUM(BP75-BR75)</f>
        <v>0</v>
      </c>
      <c r="BT75" s="67"/>
      <c r="BU75" s="80" t="str">
        <f t="shared" si="3"/>
        <v>0</v>
      </c>
      <c r="BV75" s="81" t="s">
        <v>17</v>
      </c>
      <c r="BW75" s="80" t="str">
        <f t="shared" si="4"/>
        <v>0</v>
      </c>
      <c r="BX75" s="68"/>
      <c r="BY75" s="68"/>
      <c r="BZ75" s="68"/>
      <c r="CA75" s="67" t="str">
        <f>$D$67</f>
        <v>2. Grp. D</v>
      </c>
      <c r="CB75" s="72">
        <f>SUM($BW$72+$BU$78+$BW$82)</f>
        <v>0</v>
      </c>
      <c r="CC75" s="69">
        <f>SUM($AZ$72+$AW$78+$AZ$82)</f>
        <v>0</v>
      </c>
      <c r="CD75" s="74" t="s">
        <v>17</v>
      </c>
      <c r="CE75" s="75">
        <f>SUM($AW$72+$AZ$78+$AW$82)</f>
        <v>0</v>
      </c>
      <c r="CF75" s="85">
        <f>SUM(CC75-CE75)</f>
        <v>0</v>
      </c>
      <c r="CG75" s="70"/>
      <c r="CH75" s="70"/>
      <c r="CI75" s="70"/>
      <c r="CJ75" s="70"/>
      <c r="CK75" s="70"/>
      <c r="CL75" s="70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</row>
    <row r="76" spans="2:159" s="4" customFormat="1" ht="16.5" customHeight="1">
      <c r="B76" s="251">
        <v>17</v>
      </c>
      <c r="C76" s="252"/>
      <c r="D76" s="252" t="s">
        <v>77</v>
      </c>
      <c r="E76" s="252"/>
      <c r="F76" s="252"/>
      <c r="G76" s="252" t="s">
        <v>80</v>
      </c>
      <c r="H76" s="252"/>
      <c r="I76" s="252"/>
      <c r="J76" s="253">
        <f t="shared" si="5"/>
        <v>0.5416666666666666</v>
      </c>
      <c r="K76" s="253"/>
      <c r="L76" s="253"/>
      <c r="M76" s="253"/>
      <c r="N76" s="254"/>
      <c r="O76" s="255" t="str">
        <f>D65</f>
        <v>2. Grp. B</v>
      </c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50" t="s">
        <v>18</v>
      </c>
      <c r="AF76" s="256" t="str">
        <f>D64</f>
        <v>1. Grp. A</v>
      </c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7"/>
      <c r="AW76" s="258"/>
      <c r="AX76" s="259"/>
      <c r="AY76" s="50" t="s">
        <v>17</v>
      </c>
      <c r="AZ76" s="259"/>
      <c r="BA76" s="260"/>
      <c r="BB76" s="261"/>
      <c r="BC76" s="262"/>
      <c r="BD76" s="49"/>
      <c r="BE76" s="67"/>
      <c r="BF76" s="71" t="str">
        <f t="shared" si="6"/>
        <v>0</v>
      </c>
      <c r="BG76" s="71" t="s">
        <v>17</v>
      </c>
      <c r="BH76" s="71" t="str">
        <f t="shared" si="7"/>
        <v>0</v>
      </c>
      <c r="BI76" s="67"/>
      <c r="BJ76" s="67"/>
      <c r="BK76" s="67"/>
      <c r="BL76" s="67"/>
      <c r="BM76" s="70"/>
      <c r="BN76" s="70"/>
      <c r="BO76" s="70"/>
      <c r="BP76" s="70"/>
      <c r="BQ76" s="70"/>
      <c r="BR76" s="70"/>
      <c r="BS76" s="100"/>
      <c r="BT76" s="67"/>
      <c r="BU76" s="80" t="str">
        <f t="shared" si="3"/>
        <v>0</v>
      </c>
      <c r="BV76" s="81" t="s">
        <v>17</v>
      </c>
      <c r="BW76" s="80" t="str">
        <f t="shared" si="4"/>
        <v>0</v>
      </c>
      <c r="BX76" s="68"/>
      <c r="BY76" s="68"/>
      <c r="BZ76" s="68"/>
      <c r="CA76" s="67"/>
      <c r="CG76" s="70"/>
      <c r="CH76" s="70"/>
      <c r="CI76" s="70"/>
      <c r="CJ76" s="70"/>
      <c r="CK76" s="70"/>
      <c r="CL76" s="70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</row>
    <row r="77" spans="2:159" s="4" customFormat="1" ht="16.5" customHeight="1" thickBot="1">
      <c r="B77" s="263">
        <v>18</v>
      </c>
      <c r="C77" s="264"/>
      <c r="D77" s="264" t="s">
        <v>77</v>
      </c>
      <c r="E77" s="264"/>
      <c r="F77" s="264"/>
      <c r="G77" s="264" t="s">
        <v>81</v>
      </c>
      <c r="H77" s="264"/>
      <c r="I77" s="264"/>
      <c r="J77" s="265">
        <f t="shared" si="5"/>
        <v>0.5729166666666666</v>
      </c>
      <c r="K77" s="265"/>
      <c r="L77" s="265"/>
      <c r="M77" s="265"/>
      <c r="N77" s="266"/>
      <c r="O77" s="267" t="str">
        <f>AG65</f>
        <v>1. Grp. B</v>
      </c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51" t="s">
        <v>18</v>
      </c>
      <c r="AF77" s="268" t="str">
        <f>AG64</f>
        <v>2. Grp. A</v>
      </c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9"/>
      <c r="AW77" s="270"/>
      <c r="AX77" s="271"/>
      <c r="AY77" s="51" t="s">
        <v>17</v>
      </c>
      <c r="AZ77" s="271"/>
      <c r="BA77" s="272"/>
      <c r="BB77" s="273"/>
      <c r="BC77" s="274"/>
      <c r="BD77" s="49"/>
      <c r="BE77" s="67"/>
      <c r="BF77" s="71" t="str">
        <f t="shared" si="6"/>
        <v>0</v>
      </c>
      <c r="BG77" s="71" t="s">
        <v>17</v>
      </c>
      <c r="BH77" s="71" t="str">
        <f t="shared" si="7"/>
        <v>0</v>
      </c>
      <c r="BI77" s="67"/>
      <c r="BJ77" s="67"/>
      <c r="BK77" s="101"/>
      <c r="BL77" s="101"/>
      <c r="BM77" s="75" t="str">
        <f>$AG$16</f>
        <v>B1</v>
      </c>
      <c r="BN77" s="74">
        <f>COUNT($AW$25,$AZ$29,$AZ$33)</f>
        <v>0</v>
      </c>
      <c r="BO77" s="74">
        <f>SUM($BF$25+$BH$29+$BH$33)</f>
        <v>0</v>
      </c>
      <c r="BP77" s="74">
        <f>SUM($AW$25+$AZ$29+$AZ$33)</f>
        <v>0</v>
      </c>
      <c r="BQ77" s="99" t="s">
        <v>17</v>
      </c>
      <c r="BR77" s="74">
        <f>SUM($AZ$25+$AW$29+$AW$33)</f>
        <v>0</v>
      </c>
      <c r="BS77" s="76">
        <f>SUM(BP77-BR77)</f>
        <v>0</v>
      </c>
      <c r="BT77" s="67"/>
      <c r="BU77" s="80" t="str">
        <f t="shared" si="3"/>
        <v>0</v>
      </c>
      <c r="BV77" s="81" t="s">
        <v>17</v>
      </c>
      <c r="BW77" s="80" t="str">
        <f t="shared" si="4"/>
        <v>0</v>
      </c>
      <c r="BX77" s="68"/>
      <c r="BY77" s="68"/>
      <c r="BZ77" s="68"/>
      <c r="CA77" s="67" t="str">
        <f>$AG64</f>
        <v>2. Grp. A</v>
      </c>
      <c r="CB77" s="72">
        <f>SUM($BU$73+$BW$77+$BW$81)</f>
        <v>0</v>
      </c>
      <c r="CC77" s="69">
        <f>SUM($AW$73+$AZ$77+$AZ$81)</f>
        <v>0</v>
      </c>
      <c r="CD77" s="74" t="s">
        <v>17</v>
      </c>
      <c r="CE77" s="75">
        <f>SUM($AZ$73+$AW$77+$AW$81)</f>
        <v>0</v>
      </c>
      <c r="CF77" s="85">
        <f>SUM(CC77-CE77)</f>
        <v>0</v>
      </c>
      <c r="CG77" s="70"/>
      <c r="CH77" s="70"/>
      <c r="CI77" s="70"/>
      <c r="CJ77" s="70"/>
      <c r="CK77" s="70"/>
      <c r="CL77" s="70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</row>
    <row r="78" spans="2:159" s="4" customFormat="1" ht="16.5" customHeight="1">
      <c r="B78" s="251">
        <v>19</v>
      </c>
      <c r="C78" s="252"/>
      <c r="D78" s="252" t="s">
        <v>77</v>
      </c>
      <c r="E78" s="252"/>
      <c r="F78" s="252"/>
      <c r="G78" s="252" t="s">
        <v>80</v>
      </c>
      <c r="H78" s="252"/>
      <c r="I78" s="252"/>
      <c r="J78" s="253">
        <f t="shared" si="5"/>
        <v>0.6041666666666666</v>
      </c>
      <c r="K78" s="253"/>
      <c r="L78" s="253"/>
      <c r="M78" s="253"/>
      <c r="N78" s="254"/>
      <c r="O78" s="255" t="str">
        <f>D67</f>
        <v>2. Grp. D</v>
      </c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50" t="s">
        <v>18</v>
      </c>
      <c r="AF78" s="256" t="str">
        <f>D66</f>
        <v>1. Grp. C</v>
      </c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7"/>
      <c r="AW78" s="258"/>
      <c r="AX78" s="259"/>
      <c r="AY78" s="50" t="s">
        <v>17</v>
      </c>
      <c r="AZ78" s="259"/>
      <c r="BA78" s="260"/>
      <c r="BB78" s="261"/>
      <c r="BC78" s="262"/>
      <c r="BD78" s="49"/>
      <c r="BE78" s="67"/>
      <c r="BF78" s="71" t="str">
        <f t="shared" si="6"/>
        <v>0</v>
      </c>
      <c r="BG78" s="71" t="s">
        <v>17</v>
      </c>
      <c r="BH78" s="71" t="str">
        <f t="shared" si="7"/>
        <v>0</v>
      </c>
      <c r="BI78" s="67"/>
      <c r="BJ78" s="67"/>
      <c r="BK78" s="86"/>
      <c r="BL78" s="86"/>
      <c r="BM78" s="84" t="str">
        <f>$AG$17</f>
        <v>B2</v>
      </c>
      <c r="BN78" s="83">
        <f>COUNT($AZ$27,$AW$29,$AW$35)</f>
        <v>0</v>
      </c>
      <c r="BO78" s="83">
        <f>SUM($BH$27+$BF$29+$BF$35)</f>
        <v>0</v>
      </c>
      <c r="BP78" s="83">
        <f>SUM($AZ$27+$AW$29+$AW$35)</f>
        <v>0</v>
      </c>
      <c r="BQ78" s="99" t="s">
        <v>17</v>
      </c>
      <c r="BR78" s="74" t="e">
        <f>SUM($AW$27+$AZ$29+$AZ$35)</f>
        <v>#VALUE!</v>
      </c>
      <c r="BS78" s="76" t="e">
        <f>SUM(BP78-BR78)</f>
        <v>#VALUE!</v>
      </c>
      <c r="BT78" s="75"/>
      <c r="BU78" s="80" t="str">
        <f t="shared" si="3"/>
        <v>0</v>
      </c>
      <c r="BV78" s="81" t="s">
        <v>17</v>
      </c>
      <c r="BW78" s="80" t="str">
        <f t="shared" si="4"/>
        <v>0</v>
      </c>
      <c r="BX78" s="75"/>
      <c r="BY78" s="75"/>
      <c r="BZ78" s="75"/>
      <c r="CA78" s="67" t="str">
        <f>$AG65</f>
        <v>1. Grp. B</v>
      </c>
      <c r="CB78" s="72">
        <f>SUM($BW$75+$BU$77+$BU$83)</f>
        <v>0</v>
      </c>
      <c r="CC78" s="69">
        <f>SUM($AZ$75+$AW$77+$AW$83)</f>
        <v>0</v>
      </c>
      <c r="CD78" s="74" t="s">
        <v>17</v>
      </c>
      <c r="CE78" s="75">
        <f>SUM($AW$75+$AZ$77+$AZ$83)</f>
        <v>0</v>
      </c>
      <c r="CF78" s="85">
        <f>SUM(CC78-CE78)</f>
        <v>0</v>
      </c>
      <c r="CG78" s="75"/>
      <c r="CH78" s="75"/>
      <c r="CI78" s="75"/>
      <c r="CJ78" s="75"/>
      <c r="CK78" s="70"/>
      <c r="CL78" s="74"/>
      <c r="CM78" s="43"/>
      <c r="CN78" s="42"/>
      <c r="CO78" s="43"/>
      <c r="CP78" s="43"/>
      <c r="CQ78" s="42"/>
      <c r="CR78" s="43"/>
      <c r="CS78" s="42"/>
      <c r="CT78" s="42"/>
      <c r="CU78" s="43"/>
      <c r="CV78" s="42"/>
      <c r="CW78" s="52"/>
      <c r="CX78" s="5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</row>
    <row r="79" spans="2:159" s="4" customFormat="1" ht="16.5" customHeight="1" thickBot="1">
      <c r="B79" s="263">
        <v>20</v>
      </c>
      <c r="C79" s="264"/>
      <c r="D79" s="264" t="s">
        <v>77</v>
      </c>
      <c r="E79" s="264"/>
      <c r="F79" s="264"/>
      <c r="G79" s="264" t="s">
        <v>81</v>
      </c>
      <c r="H79" s="264"/>
      <c r="I79" s="264"/>
      <c r="J79" s="265">
        <f t="shared" si="5"/>
        <v>0.6354166666666666</v>
      </c>
      <c r="K79" s="265"/>
      <c r="L79" s="265"/>
      <c r="M79" s="265"/>
      <c r="N79" s="266"/>
      <c r="O79" s="267" t="str">
        <f>AG67</f>
        <v>1. Grp. D</v>
      </c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51" t="s">
        <v>18</v>
      </c>
      <c r="AF79" s="268" t="str">
        <f>AG66</f>
        <v>2. Grp. C</v>
      </c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9"/>
      <c r="AW79" s="270"/>
      <c r="AX79" s="271"/>
      <c r="AY79" s="51" t="s">
        <v>17</v>
      </c>
      <c r="AZ79" s="271"/>
      <c r="BA79" s="272"/>
      <c r="BB79" s="273"/>
      <c r="BC79" s="274"/>
      <c r="BD79" s="49"/>
      <c r="BE79" s="67"/>
      <c r="BF79" s="71" t="str">
        <f t="shared" si="6"/>
        <v>0</v>
      </c>
      <c r="BG79" s="71" t="s">
        <v>17</v>
      </c>
      <c r="BH79" s="71" t="str">
        <f t="shared" si="7"/>
        <v>0</v>
      </c>
      <c r="BI79" s="67"/>
      <c r="BJ79" s="67"/>
      <c r="BK79" s="86"/>
      <c r="BL79" s="86"/>
      <c r="BM79" s="84" t="str">
        <f>$AG$18</f>
        <v>B3</v>
      </c>
      <c r="BN79" s="83">
        <f>COUNT($AW$27,$AZ$31,$AW$33)</f>
        <v>0</v>
      </c>
      <c r="BO79" s="83">
        <f>SUM($BF$27+$BH$31+$BF$33)</f>
        <v>0</v>
      </c>
      <c r="BP79" s="83" t="e">
        <f>SUM($AW$27+$AZ$31+$AW$33)</f>
        <v>#VALUE!</v>
      </c>
      <c r="BQ79" s="99" t="s">
        <v>17</v>
      </c>
      <c r="BR79" s="74">
        <f>SUM($AZ$27+$AW$31+$AZ$33)</f>
        <v>0</v>
      </c>
      <c r="BS79" s="76" t="e">
        <f>SUM(BP79-BR79)</f>
        <v>#VALUE!</v>
      </c>
      <c r="BT79" s="75"/>
      <c r="BU79" s="80" t="str">
        <f t="shared" si="3"/>
        <v>0</v>
      </c>
      <c r="BV79" s="81" t="s">
        <v>17</v>
      </c>
      <c r="BW79" s="80" t="str">
        <f t="shared" si="4"/>
        <v>0</v>
      </c>
      <c r="BX79" s="75"/>
      <c r="BY79" s="75"/>
      <c r="BZ79" s="75"/>
      <c r="CA79" s="67" t="str">
        <f>$AG66</f>
        <v>2. Grp. C</v>
      </c>
      <c r="CB79" s="72">
        <f>SUM($BU$75+$BW$79+$BU$81)</f>
        <v>0</v>
      </c>
      <c r="CC79" s="69">
        <f>SUM($AW$75+$AZ$79+$AW$81)</f>
        <v>0</v>
      </c>
      <c r="CD79" s="74" t="s">
        <v>17</v>
      </c>
      <c r="CE79" s="75">
        <f>SUM($AZ$75+$AW$79+$AZ$81)</f>
        <v>0</v>
      </c>
      <c r="CF79" s="85">
        <f>SUM(CC79-CE79)</f>
        <v>0</v>
      </c>
      <c r="CG79" s="75"/>
      <c r="CH79" s="75"/>
      <c r="CI79" s="75"/>
      <c r="CJ79" s="75"/>
      <c r="CK79" s="70"/>
      <c r="CL79" s="74"/>
      <c r="CM79" s="43"/>
      <c r="CN79" s="42"/>
      <c r="CO79" s="43"/>
      <c r="CP79" s="43"/>
      <c r="CQ79" s="42"/>
      <c r="CR79" s="43"/>
      <c r="CS79" s="42"/>
      <c r="CT79" s="42"/>
      <c r="CU79" s="43"/>
      <c r="CV79" s="42"/>
      <c r="CW79" s="52"/>
      <c r="CX79" s="5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</row>
    <row r="80" spans="2:159" s="4" customFormat="1" ht="16.5" customHeight="1">
      <c r="B80" s="251">
        <v>21</v>
      </c>
      <c r="C80" s="252"/>
      <c r="D80" s="252" t="s">
        <v>77</v>
      </c>
      <c r="E80" s="252"/>
      <c r="F80" s="252"/>
      <c r="G80" s="252" t="s">
        <v>80</v>
      </c>
      <c r="H80" s="252"/>
      <c r="I80" s="252"/>
      <c r="J80" s="253">
        <f t="shared" si="5"/>
        <v>0.6666666666666666</v>
      </c>
      <c r="K80" s="253"/>
      <c r="L80" s="253"/>
      <c r="M80" s="253"/>
      <c r="N80" s="254"/>
      <c r="O80" s="255" t="str">
        <f>D66</f>
        <v>1. Grp. C</v>
      </c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50" t="s">
        <v>18</v>
      </c>
      <c r="AF80" s="256" t="str">
        <f>D64</f>
        <v>1. Grp. A</v>
      </c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7"/>
      <c r="AW80" s="258"/>
      <c r="AX80" s="259"/>
      <c r="AY80" s="50" t="s">
        <v>17</v>
      </c>
      <c r="AZ80" s="259"/>
      <c r="BA80" s="260"/>
      <c r="BB80" s="261"/>
      <c r="BC80" s="262"/>
      <c r="BD80" s="49"/>
      <c r="BE80" s="67"/>
      <c r="BF80" s="71" t="str">
        <f t="shared" si="6"/>
        <v>0</v>
      </c>
      <c r="BG80" s="71" t="s">
        <v>17</v>
      </c>
      <c r="BH80" s="71" t="str">
        <f t="shared" si="7"/>
        <v>0</v>
      </c>
      <c r="BI80" s="67"/>
      <c r="BJ80" s="67"/>
      <c r="BK80" s="86"/>
      <c r="BL80" s="86"/>
      <c r="BM80" s="84">
        <f>$AG$19</f>
        <v>0</v>
      </c>
      <c r="BN80" s="83">
        <f>COUNT($AZ$25,$AW$31,$AZ$35)</f>
        <v>0</v>
      </c>
      <c r="BO80" s="83">
        <f>SUM($BH$25+$BF$31+$BH$35)</f>
        <v>0</v>
      </c>
      <c r="BP80" s="83">
        <f>SUM($AZ$25+$AW$31+$AZ$35)</f>
        <v>0</v>
      </c>
      <c r="BQ80" s="99" t="s">
        <v>17</v>
      </c>
      <c r="BR80" s="74">
        <f>SUM($AW$25+$AZ$31+$AW$35)</f>
        <v>0</v>
      </c>
      <c r="BS80" s="76">
        <f>SUM(BP80-BR80)</f>
        <v>0</v>
      </c>
      <c r="BT80" s="75"/>
      <c r="BU80" s="80" t="str">
        <f t="shared" si="3"/>
        <v>0</v>
      </c>
      <c r="BV80" s="81" t="s">
        <v>17</v>
      </c>
      <c r="BW80" s="80" t="str">
        <f t="shared" si="4"/>
        <v>0</v>
      </c>
      <c r="BX80" s="75"/>
      <c r="BY80" s="75"/>
      <c r="BZ80" s="75"/>
      <c r="CA80" s="67" t="str">
        <f>$AG67</f>
        <v>1. Grp. D</v>
      </c>
      <c r="CB80" s="72">
        <f>SUM($BW$73+$BU$79+$BW$83)</f>
        <v>0</v>
      </c>
      <c r="CC80" s="69">
        <f>SUM($AZ$73+$AW$79+$AZ$83)</f>
        <v>0</v>
      </c>
      <c r="CD80" s="74" t="s">
        <v>17</v>
      </c>
      <c r="CE80" s="75">
        <f>SUM($AW$73+$AZ$79+$AW$83)</f>
        <v>0</v>
      </c>
      <c r="CF80" s="85">
        <f>SUM(CC80-CE80)</f>
        <v>0</v>
      </c>
      <c r="CG80" s="75"/>
      <c r="CH80" s="75"/>
      <c r="CI80" s="75"/>
      <c r="CJ80" s="75"/>
      <c r="CK80" s="70"/>
      <c r="CL80" s="74"/>
      <c r="CM80" s="43"/>
      <c r="CN80" s="42"/>
      <c r="CO80" s="43"/>
      <c r="CP80" s="43"/>
      <c r="CQ80" s="42"/>
      <c r="CR80" s="43"/>
      <c r="CS80" s="42"/>
      <c r="CT80" s="42"/>
      <c r="CU80" s="43"/>
      <c r="CV80" s="42"/>
      <c r="CW80" s="52"/>
      <c r="CX80" s="5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</row>
    <row r="81" spans="2:159" s="4" customFormat="1" ht="16.5" customHeight="1" thickBot="1">
      <c r="B81" s="263">
        <v>22</v>
      </c>
      <c r="C81" s="264"/>
      <c r="D81" s="264" t="s">
        <v>77</v>
      </c>
      <c r="E81" s="264"/>
      <c r="F81" s="264"/>
      <c r="G81" s="264" t="s">
        <v>81</v>
      </c>
      <c r="H81" s="264"/>
      <c r="I81" s="264"/>
      <c r="J81" s="265">
        <f t="shared" si="5"/>
        <v>0.6979166666666666</v>
      </c>
      <c r="K81" s="265"/>
      <c r="L81" s="265"/>
      <c r="M81" s="265"/>
      <c r="N81" s="266"/>
      <c r="O81" s="267" t="str">
        <f>AG66</f>
        <v>2. Grp. C</v>
      </c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51" t="s">
        <v>18</v>
      </c>
      <c r="AF81" s="268" t="str">
        <f>AG64</f>
        <v>2. Grp. A</v>
      </c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9"/>
      <c r="AW81" s="270"/>
      <c r="AX81" s="271"/>
      <c r="AY81" s="51" t="s">
        <v>17</v>
      </c>
      <c r="AZ81" s="271"/>
      <c r="BA81" s="272"/>
      <c r="BB81" s="273"/>
      <c r="BC81" s="274"/>
      <c r="BD81" s="49"/>
      <c r="BE81" s="67"/>
      <c r="BF81" s="71" t="str">
        <f t="shared" si="6"/>
        <v>0</v>
      </c>
      <c r="BG81" s="71" t="s">
        <v>17</v>
      </c>
      <c r="BH81" s="71" t="str">
        <f t="shared" si="7"/>
        <v>0</v>
      </c>
      <c r="BI81" s="67"/>
      <c r="BJ81" s="67"/>
      <c r="BK81" s="86"/>
      <c r="BL81" s="86"/>
      <c r="BM81" s="23"/>
      <c r="BN81" s="23"/>
      <c r="BO81" s="23"/>
      <c r="BP81" s="23"/>
      <c r="BQ81" s="23"/>
      <c r="BR81" s="23"/>
      <c r="BS81" s="23"/>
      <c r="BT81" s="84"/>
      <c r="BU81" s="80" t="str">
        <f t="shared" si="3"/>
        <v>0</v>
      </c>
      <c r="BV81" s="81" t="s">
        <v>17</v>
      </c>
      <c r="BW81" s="80" t="str">
        <f t="shared" si="4"/>
        <v>0</v>
      </c>
      <c r="BX81" s="84"/>
      <c r="BY81" s="84"/>
      <c r="BZ81" s="84"/>
      <c r="CD81" s="84"/>
      <c r="CE81" s="84"/>
      <c r="CF81" s="84"/>
      <c r="CG81" s="84"/>
      <c r="CH81" s="84"/>
      <c r="CI81" s="84"/>
      <c r="CJ81" s="84"/>
      <c r="CK81" s="23"/>
      <c r="CL81" s="83"/>
      <c r="CM81" s="43"/>
      <c r="CN81" s="42"/>
      <c r="CO81" s="43"/>
      <c r="CP81" s="43"/>
      <c r="CQ81" s="42"/>
      <c r="CR81" s="43"/>
      <c r="CS81" s="42"/>
      <c r="CT81" s="42"/>
      <c r="CU81" s="43"/>
      <c r="CV81" s="42"/>
      <c r="CW81" s="52"/>
      <c r="CX81" s="5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</row>
    <row r="82" spans="2:159" s="4" customFormat="1" ht="16.5" customHeight="1">
      <c r="B82" s="251">
        <v>23</v>
      </c>
      <c r="C82" s="252"/>
      <c r="D82" s="252" t="s">
        <v>77</v>
      </c>
      <c r="E82" s="252"/>
      <c r="F82" s="252"/>
      <c r="G82" s="252" t="s">
        <v>80</v>
      </c>
      <c r="H82" s="252"/>
      <c r="I82" s="252"/>
      <c r="J82" s="253">
        <f t="shared" si="5"/>
        <v>0.7291666666666666</v>
      </c>
      <c r="K82" s="253"/>
      <c r="L82" s="253"/>
      <c r="M82" s="253"/>
      <c r="N82" s="254"/>
      <c r="O82" s="255" t="str">
        <f>D65</f>
        <v>2. Grp. B</v>
      </c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50" t="s">
        <v>18</v>
      </c>
      <c r="AF82" s="256" t="str">
        <f>D67</f>
        <v>2. Grp. D</v>
      </c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7"/>
      <c r="AW82" s="258"/>
      <c r="AX82" s="259"/>
      <c r="AY82" s="50" t="s">
        <v>17</v>
      </c>
      <c r="AZ82" s="259"/>
      <c r="BA82" s="260"/>
      <c r="BB82" s="261"/>
      <c r="BC82" s="262"/>
      <c r="BD82" s="49"/>
      <c r="BE82" s="78"/>
      <c r="BF82" s="79" t="str">
        <f t="shared" si="6"/>
        <v>0</v>
      </c>
      <c r="BG82" s="79" t="s">
        <v>17</v>
      </c>
      <c r="BH82" s="79" t="str">
        <f t="shared" si="7"/>
        <v>0</v>
      </c>
      <c r="BI82" s="78"/>
      <c r="BJ82" s="78"/>
      <c r="BK82" s="86"/>
      <c r="BL82" s="86"/>
      <c r="BM82" s="23"/>
      <c r="BN82" s="23"/>
      <c r="BO82" s="23"/>
      <c r="BP82" s="23"/>
      <c r="BQ82" s="23"/>
      <c r="BR82" s="23"/>
      <c r="BS82" s="23"/>
      <c r="BT82" s="78"/>
      <c r="BU82" s="80" t="str">
        <f t="shared" si="3"/>
        <v>0</v>
      </c>
      <c r="BV82" s="81" t="s">
        <v>17</v>
      </c>
      <c r="BW82" s="80" t="str">
        <f t="shared" si="4"/>
        <v>0</v>
      </c>
      <c r="BX82" s="81"/>
      <c r="BY82" s="81"/>
      <c r="BZ82" s="81"/>
      <c r="CD82" s="23"/>
      <c r="CE82" s="23"/>
      <c r="CF82" s="23"/>
      <c r="CG82" s="23"/>
      <c r="CH82" s="23"/>
      <c r="CI82" s="23"/>
      <c r="CJ82" s="23"/>
      <c r="CK82" s="23"/>
      <c r="CL82" s="23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</row>
    <row r="83" spans="2:159" s="4" customFormat="1" ht="16.5" customHeight="1" thickBot="1">
      <c r="B83" s="263">
        <v>24</v>
      </c>
      <c r="C83" s="264"/>
      <c r="D83" s="264" t="s">
        <v>77</v>
      </c>
      <c r="E83" s="264"/>
      <c r="F83" s="264"/>
      <c r="G83" s="264" t="s">
        <v>81</v>
      </c>
      <c r="H83" s="264"/>
      <c r="I83" s="264"/>
      <c r="J83" s="265">
        <f t="shared" si="5"/>
        <v>0.7604166666666666</v>
      </c>
      <c r="K83" s="265"/>
      <c r="L83" s="265"/>
      <c r="M83" s="265"/>
      <c r="N83" s="266"/>
      <c r="O83" s="267" t="str">
        <f>AG65</f>
        <v>1. Grp. B</v>
      </c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51" t="s">
        <v>18</v>
      </c>
      <c r="AF83" s="268" t="str">
        <f>AG67</f>
        <v>1. Grp. D</v>
      </c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9"/>
      <c r="AW83" s="270"/>
      <c r="AX83" s="271"/>
      <c r="AY83" s="51" t="s">
        <v>17</v>
      </c>
      <c r="AZ83" s="271"/>
      <c r="BA83" s="272"/>
      <c r="BB83" s="273"/>
      <c r="BC83" s="274"/>
      <c r="BD83" s="49"/>
      <c r="BE83" s="78"/>
      <c r="BF83" s="79" t="str">
        <f t="shared" si="6"/>
        <v>0</v>
      </c>
      <c r="BG83" s="79" t="s">
        <v>17</v>
      </c>
      <c r="BH83" s="79" t="str">
        <f t="shared" si="7"/>
        <v>0</v>
      </c>
      <c r="BI83" s="78"/>
      <c r="BJ83" s="78"/>
      <c r="BK83" s="78"/>
      <c r="BL83" s="78"/>
      <c r="BM83" s="23"/>
      <c r="BN83" s="23"/>
      <c r="BO83" s="23"/>
      <c r="BP83" s="23"/>
      <c r="BQ83" s="23"/>
      <c r="BR83" s="23"/>
      <c r="BS83" s="23"/>
      <c r="BT83" s="78"/>
      <c r="BU83" s="80" t="str">
        <f t="shared" si="3"/>
        <v>0</v>
      </c>
      <c r="BV83" s="81" t="s">
        <v>17</v>
      </c>
      <c r="BW83" s="80" t="str">
        <f t="shared" si="4"/>
        <v>0</v>
      </c>
      <c r="BX83" s="81"/>
      <c r="BY83" s="81"/>
      <c r="BZ83" s="81"/>
      <c r="CD83" s="23"/>
      <c r="CE83" s="23"/>
      <c r="CF83" s="23"/>
      <c r="CG83" s="23"/>
      <c r="CH83" s="23"/>
      <c r="CI83" s="23"/>
      <c r="CJ83" s="23"/>
      <c r="CK83" s="23"/>
      <c r="CL83" s="23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</row>
    <row r="84" spans="56:109" ht="6" customHeight="1"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</row>
    <row r="85" spans="2:109" ht="12.75">
      <c r="B85" s="1" t="s">
        <v>82</v>
      </c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56:109" ht="5.25" customHeight="1" thickBot="1"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</row>
    <row r="87" spans="2:115" s="8" customFormat="1" ht="13.5" customHeight="1" thickBot="1">
      <c r="B87" s="113" t="s">
        <v>78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5"/>
      <c r="P87" s="113" t="s">
        <v>22</v>
      </c>
      <c r="Q87" s="114"/>
      <c r="R87" s="115"/>
      <c r="S87" s="113" t="s">
        <v>23</v>
      </c>
      <c r="T87" s="114"/>
      <c r="U87" s="114"/>
      <c r="V87" s="114"/>
      <c r="W87" s="115"/>
      <c r="X87" s="113" t="s">
        <v>24</v>
      </c>
      <c r="Y87" s="114"/>
      <c r="Z87" s="115"/>
      <c r="AA87" s="9"/>
      <c r="AB87" s="9"/>
      <c r="AC87" s="9"/>
      <c r="AD87" s="9"/>
      <c r="AE87" s="113" t="s">
        <v>79</v>
      </c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5"/>
      <c r="AS87" s="113" t="s">
        <v>22</v>
      </c>
      <c r="AT87" s="114"/>
      <c r="AU87" s="115"/>
      <c r="AV87" s="113" t="s">
        <v>23</v>
      </c>
      <c r="AW87" s="114"/>
      <c r="AX87" s="114"/>
      <c r="AY87" s="114"/>
      <c r="AZ87" s="115"/>
      <c r="BA87" s="113" t="s">
        <v>24</v>
      </c>
      <c r="BB87" s="114"/>
      <c r="BC87" s="11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6"/>
      <c r="BW87" s="46"/>
      <c r="BX87" s="46"/>
      <c r="BY87" s="46"/>
      <c r="BZ87" s="46"/>
      <c r="CA87" s="46"/>
      <c r="CB87" s="46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</row>
    <row r="88" spans="2:116" ht="12.75">
      <c r="B88" s="104" t="s">
        <v>6</v>
      </c>
      <c r="C88" s="105"/>
      <c r="D88" s="137">
        <f>IF(ISBLANK($AZ$72),"",$CA$72)</f>
      </c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9"/>
      <c r="P88" s="140">
        <f>IF(ISBLANK($AZ$72),"",$CB$72)</f>
      </c>
      <c r="Q88" s="141"/>
      <c r="R88" s="142"/>
      <c r="S88" s="105">
        <f>IF(ISBLANK($AZ$72),"",$CC$72)</f>
      </c>
      <c r="T88" s="105"/>
      <c r="U88" s="10" t="s">
        <v>17</v>
      </c>
      <c r="V88" s="105">
        <f>IF(ISBLANK($AZ$72),"",$CE$72)</f>
      </c>
      <c r="W88" s="105"/>
      <c r="X88" s="149">
        <f>IF(ISBLANK($AZ$72),"",$CF$72)</f>
      </c>
      <c r="Y88" s="150"/>
      <c r="Z88" s="151"/>
      <c r="AA88" s="4"/>
      <c r="AB88" s="4"/>
      <c r="AC88" s="4"/>
      <c r="AD88" s="4"/>
      <c r="AE88" s="104" t="s">
        <v>6</v>
      </c>
      <c r="AF88" s="105"/>
      <c r="AG88" s="137">
        <f>IF(ISBLANK($AZ$73),"",$CA$77)</f>
      </c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9"/>
      <c r="AS88" s="140">
        <f>IF(ISBLANK($AZ$73),"",$CB$77)</f>
      </c>
      <c r="AT88" s="141"/>
      <c r="AU88" s="142"/>
      <c r="AV88" s="105">
        <f>IF(ISBLANK($AZ$73),"",$CC$77)</f>
      </c>
      <c r="AW88" s="105"/>
      <c r="AX88" s="10" t="s">
        <v>17</v>
      </c>
      <c r="AY88" s="105">
        <f>IF(ISBLANK($AZ$73),"",$CE$77)</f>
      </c>
      <c r="AZ88" s="105"/>
      <c r="BA88" s="149">
        <f>IF(ISBLANK($AZ$73),"",$CF$77)</f>
      </c>
      <c r="BB88" s="150"/>
      <c r="BC88" s="151"/>
      <c r="BD88" s="7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1"/>
      <c r="BX88" s="41"/>
      <c r="BY88" s="41"/>
      <c r="BZ88" s="41"/>
      <c r="CA88" s="41"/>
      <c r="CB88" s="41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7"/>
    </row>
    <row r="89" spans="2:116" ht="12.75">
      <c r="B89" s="159" t="s">
        <v>7</v>
      </c>
      <c r="C89" s="152"/>
      <c r="D89" s="160">
        <f>IF(ISBLANK($AZ$72),"",$CA$73)</f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2"/>
      <c r="P89" s="163">
        <f>IF(ISBLANK($AZ$72),"",$CB$73)</f>
      </c>
      <c r="Q89" s="164"/>
      <c r="R89" s="165"/>
      <c r="S89" s="152">
        <f>IF(ISBLANK($AZ$72),"",$CC$73)</f>
      </c>
      <c r="T89" s="152"/>
      <c r="U89" s="11" t="s">
        <v>17</v>
      </c>
      <c r="V89" s="152">
        <f>IF(ISBLANK($AZ$72),"",$CE$73)</f>
      </c>
      <c r="W89" s="152"/>
      <c r="X89" s="153">
        <f>IF(ISBLANK($AZ$72),"",$CF$73)</f>
      </c>
      <c r="Y89" s="154"/>
      <c r="Z89" s="155"/>
      <c r="AA89" s="4"/>
      <c r="AB89" s="4"/>
      <c r="AC89" s="4"/>
      <c r="AD89" s="4"/>
      <c r="AE89" s="159" t="s">
        <v>7</v>
      </c>
      <c r="AF89" s="152"/>
      <c r="AG89" s="160">
        <f>IF(ISBLANK($AZ$73),"",$CA$78)</f>
      </c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2"/>
      <c r="AS89" s="163">
        <f>IF(ISBLANK($AZ$73),"",$CB$78)</f>
      </c>
      <c r="AT89" s="164"/>
      <c r="AU89" s="165"/>
      <c r="AV89" s="152">
        <f>IF(ISBLANK($AZ$73),"",$CC$78)</f>
      </c>
      <c r="AW89" s="152"/>
      <c r="AX89" s="11" t="s">
        <v>17</v>
      </c>
      <c r="AY89" s="152">
        <f>IF(ISBLANK($AZ$73),"",$CE$78)</f>
      </c>
      <c r="AZ89" s="152"/>
      <c r="BA89" s="153">
        <f>IF(ISBLANK($AZ$73),"",$CF$78)</f>
      </c>
      <c r="BB89" s="154"/>
      <c r="BC89" s="155"/>
      <c r="BD89" s="7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1"/>
      <c r="BX89" s="41"/>
      <c r="BY89" s="41"/>
      <c r="BZ89" s="41"/>
      <c r="CA89" s="41"/>
      <c r="CB89" s="41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7"/>
    </row>
    <row r="90" spans="2:116" ht="12.75">
      <c r="B90" s="159" t="s">
        <v>8</v>
      </c>
      <c r="C90" s="152"/>
      <c r="D90" s="160">
        <f>IF(ISBLANK($AZ$72),"",$CA$74)</f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2"/>
      <c r="P90" s="163">
        <f>IF(ISBLANK($AZ$72),"",$CB$74)</f>
      </c>
      <c r="Q90" s="164"/>
      <c r="R90" s="165"/>
      <c r="S90" s="152">
        <f>IF(ISBLANK($AZ$72),"",$CC$74)</f>
      </c>
      <c r="T90" s="152"/>
      <c r="U90" s="11" t="s">
        <v>17</v>
      </c>
      <c r="V90" s="152">
        <f>IF(ISBLANK($AZ$72),"",$CE$74)</f>
      </c>
      <c r="W90" s="152"/>
      <c r="X90" s="153">
        <f>IF(ISBLANK($AZ$72),"",$CF$74)</f>
      </c>
      <c r="Y90" s="154"/>
      <c r="Z90" s="155"/>
      <c r="AA90" s="4"/>
      <c r="AB90" s="4"/>
      <c r="AC90" s="4"/>
      <c r="AD90" s="4"/>
      <c r="AE90" s="159" t="s">
        <v>8</v>
      </c>
      <c r="AF90" s="152"/>
      <c r="AG90" s="160">
        <f>IF(ISBLANK($AZ$73),"",$CA$79)</f>
      </c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2"/>
      <c r="AS90" s="163">
        <f>IF(ISBLANK($AZ$73),"",$CB$79)</f>
      </c>
      <c r="AT90" s="164"/>
      <c r="AU90" s="165"/>
      <c r="AV90" s="152">
        <f>IF(ISBLANK($AZ$73),"",$CC$79)</f>
      </c>
      <c r="AW90" s="152"/>
      <c r="AX90" s="11" t="s">
        <v>17</v>
      </c>
      <c r="AY90" s="152">
        <f>IF(ISBLANK($AZ$73),"",$CE$79)</f>
      </c>
      <c r="AZ90" s="152"/>
      <c r="BA90" s="153">
        <f>IF(ISBLANK($AZ$73),"",$CF$79)</f>
      </c>
      <c r="BB90" s="154"/>
      <c r="BC90" s="155"/>
      <c r="BD90" s="7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1"/>
      <c r="BX90" s="41"/>
      <c r="BY90" s="41"/>
      <c r="BZ90" s="41"/>
      <c r="CA90" s="41"/>
      <c r="CB90" s="41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7"/>
    </row>
    <row r="91" spans="2:116" ht="13.5" thickBot="1">
      <c r="B91" s="119" t="s">
        <v>9</v>
      </c>
      <c r="C91" s="120"/>
      <c r="D91" s="143">
        <f>IF(ISBLANK($AZ$72),"",$CA$75)</f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5"/>
      <c r="P91" s="146">
        <f>IF(ISBLANK($AZ$72),"",$CB$75)</f>
      </c>
      <c r="Q91" s="147"/>
      <c r="R91" s="148"/>
      <c r="S91" s="120">
        <f>IF(ISBLANK($AZ$72),"",$CC$75)</f>
      </c>
      <c r="T91" s="120"/>
      <c r="U91" s="12" t="s">
        <v>17</v>
      </c>
      <c r="V91" s="120">
        <f>IF(ISBLANK($AZ$72),"",$CE$75)</f>
      </c>
      <c r="W91" s="120"/>
      <c r="X91" s="156">
        <f>IF(ISBLANK($AZ$72),"",$CF$75)</f>
      </c>
      <c r="Y91" s="157"/>
      <c r="Z91" s="158"/>
      <c r="AA91" s="4"/>
      <c r="AB91" s="4"/>
      <c r="AC91" s="4"/>
      <c r="AD91" s="4"/>
      <c r="AE91" s="119" t="s">
        <v>9</v>
      </c>
      <c r="AF91" s="120"/>
      <c r="AG91" s="143">
        <f>IF(ISBLANK($AZ$73),"",$CA$80)</f>
      </c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5"/>
      <c r="AS91" s="146">
        <f>IF(ISBLANK($AZ$73),"",$CB$80)</f>
      </c>
      <c r="AT91" s="147"/>
      <c r="AU91" s="148"/>
      <c r="AV91" s="120">
        <f>IF(ISBLANK($AZ$73),"",$CC$80)</f>
      </c>
      <c r="AW91" s="120"/>
      <c r="AX91" s="12" t="s">
        <v>17</v>
      </c>
      <c r="AY91" s="120">
        <f>IF(ISBLANK($AZ$73),"",$CE$80)</f>
      </c>
      <c r="AZ91" s="120"/>
      <c r="BA91" s="156">
        <f>IF(ISBLANK($AZ$73),"",$CF$80)</f>
      </c>
      <c r="BB91" s="157"/>
      <c r="BC91" s="158"/>
      <c r="BD91" s="7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1"/>
      <c r="BW91" s="41"/>
      <c r="BX91" s="41"/>
      <c r="BY91" s="41"/>
      <c r="BZ91" s="41"/>
      <c r="CA91" s="41"/>
      <c r="CB91" s="41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7"/>
    </row>
    <row r="92" spans="56:109" ht="3.75" customHeight="1"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2:86" ht="6" customHeight="1">
      <c r="B93" s="18"/>
      <c r="C93" s="18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29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21"/>
      <c r="AX93" s="21"/>
      <c r="AY93" s="21"/>
      <c r="AZ93" s="21"/>
      <c r="BA93" s="21"/>
      <c r="BB93" s="18"/>
      <c r="BC93" s="18"/>
      <c r="BX93" s="62"/>
      <c r="BY93" s="62"/>
      <c r="BZ93" s="62"/>
      <c r="CG93" s="22"/>
      <c r="CH93" s="22"/>
    </row>
    <row r="94" spans="2:76" ht="18">
      <c r="B94" s="1" t="s">
        <v>72</v>
      </c>
      <c r="W94" s="38" t="s">
        <v>65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BX94" s="62"/>
    </row>
    <row r="95" spans="76:86" ht="6" customHeight="1">
      <c r="BX95" s="62"/>
      <c r="BY95" s="62"/>
      <c r="BZ95" s="62"/>
      <c r="CG95" s="22"/>
      <c r="CH95" s="22"/>
    </row>
    <row r="96" spans="1:86" ht="15.75">
      <c r="A96" s="2"/>
      <c r="B96" s="2"/>
      <c r="C96" s="2"/>
      <c r="D96" s="2"/>
      <c r="E96" s="2"/>
      <c r="F96" s="2"/>
      <c r="G96" s="6" t="s">
        <v>0</v>
      </c>
      <c r="H96" s="121">
        <v>0.5</v>
      </c>
      <c r="I96" s="121"/>
      <c r="J96" s="121"/>
      <c r="K96" s="121"/>
      <c r="L96" s="121"/>
      <c r="M96" s="7" t="s">
        <v>1</v>
      </c>
      <c r="N96" s="2"/>
      <c r="O96" s="2"/>
      <c r="P96" s="2"/>
      <c r="Q96" s="2"/>
      <c r="R96" s="2"/>
      <c r="S96" s="2"/>
      <c r="T96" s="2"/>
      <c r="U96" s="6" t="s">
        <v>2</v>
      </c>
      <c r="V96" s="127">
        <v>2</v>
      </c>
      <c r="W96" s="127"/>
      <c r="X96" s="17" t="s">
        <v>26</v>
      </c>
      <c r="Y96" s="122">
        <v>0.020833333333333332</v>
      </c>
      <c r="Z96" s="122"/>
      <c r="AA96" s="122"/>
      <c r="AB96" s="122"/>
      <c r="AC96" s="122"/>
      <c r="AD96" s="7" t="s">
        <v>3</v>
      </c>
      <c r="AE96" s="2"/>
      <c r="AF96" s="2"/>
      <c r="AG96" s="2"/>
      <c r="AH96" s="2"/>
      <c r="AI96" s="2"/>
      <c r="AJ96" s="2"/>
      <c r="AK96" s="6" t="s">
        <v>4</v>
      </c>
      <c r="AL96" s="122">
        <v>0.003472222222222222</v>
      </c>
      <c r="AM96" s="122"/>
      <c r="AN96" s="122"/>
      <c r="AO96" s="122"/>
      <c r="AP96" s="122"/>
      <c r="AQ96" s="7" t="s">
        <v>3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X96" s="62"/>
      <c r="BY96" s="62"/>
      <c r="BZ96" s="62"/>
      <c r="CG96" s="22"/>
      <c r="CH96" s="22"/>
    </row>
    <row r="97" spans="2:86" ht="5.25" customHeight="1" thickBot="1">
      <c r="B97" s="18"/>
      <c r="C97" s="18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29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21"/>
      <c r="AX97" s="21"/>
      <c r="AY97" s="21"/>
      <c r="AZ97" s="21"/>
      <c r="BA97" s="21"/>
      <c r="BB97" s="18"/>
      <c r="BC97" s="18"/>
      <c r="BX97" s="62"/>
      <c r="BY97" s="62"/>
      <c r="BZ97" s="62"/>
      <c r="CG97" s="22"/>
      <c r="CH97" s="22"/>
    </row>
    <row r="98" spans="2:86" ht="16.5" customHeight="1" thickBot="1">
      <c r="B98" s="226" t="s">
        <v>12</v>
      </c>
      <c r="C98" s="220"/>
      <c r="D98" s="218" t="s">
        <v>60</v>
      </c>
      <c r="E98" s="219"/>
      <c r="F98" s="219"/>
      <c r="G98" s="219"/>
      <c r="H98" s="219"/>
      <c r="I98" s="220"/>
      <c r="J98" s="218" t="s">
        <v>15</v>
      </c>
      <c r="K98" s="219"/>
      <c r="L98" s="219"/>
      <c r="M98" s="219"/>
      <c r="N98" s="220"/>
      <c r="O98" s="218" t="s">
        <v>46</v>
      </c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20"/>
      <c r="AW98" s="218" t="s">
        <v>19</v>
      </c>
      <c r="AX98" s="219"/>
      <c r="AY98" s="219"/>
      <c r="AZ98" s="219"/>
      <c r="BA98" s="220"/>
      <c r="BB98" s="218"/>
      <c r="BC98" s="221"/>
      <c r="BX98" s="62"/>
      <c r="BY98" s="62"/>
      <c r="BZ98" s="62"/>
      <c r="CG98" s="22"/>
      <c r="CH98" s="22"/>
    </row>
    <row r="99" spans="2:86" ht="15" customHeight="1">
      <c r="B99" s="227">
        <v>17</v>
      </c>
      <c r="C99" s="228"/>
      <c r="D99" s="111" t="s">
        <v>74</v>
      </c>
      <c r="E99" s="112"/>
      <c r="F99" s="112"/>
      <c r="G99" s="112"/>
      <c r="H99" s="112"/>
      <c r="I99" s="108"/>
      <c r="J99" s="132">
        <f>$H$96</f>
        <v>0.5</v>
      </c>
      <c r="K99" s="133"/>
      <c r="L99" s="133"/>
      <c r="M99" s="133"/>
      <c r="N99" s="134"/>
      <c r="O99" s="231" t="str">
        <f>IF(ISBLANK($AZ$91)," ",IF($AW$91&gt;$AZ$91,$O$91,IF($AZ$91&gt;$AW$91,$AF$91,IF($AW$91=$AZ$91,"Entscheidung ermitteln!"))))</f>
        <v> </v>
      </c>
      <c r="P99" s="216" t="e">
        <f>IF(ISBLANK(#REF!)," ",IF(#REF!&lt;#REF!,#REF!,IF(#REF!&lt;#REF!,#REF!)))</f>
        <v>#REF!</v>
      </c>
      <c r="Q99" s="216" t="e">
        <f>IF(ISBLANK(#REF!)," ",IF(#REF!&lt;#REF!,#REF!,IF(#REF!&lt;#REF!,#REF!)))</f>
        <v>#REF!</v>
      </c>
      <c r="R99" s="216" t="e">
        <f>IF(ISBLANK(#REF!)," ",IF(#REF!&lt;#REF!,#REF!,IF(#REF!&lt;#REF!,#REF!)))</f>
        <v>#REF!</v>
      </c>
      <c r="S99" s="216" t="e">
        <f>IF(ISBLANK(#REF!)," ",IF(#REF!&lt;#REF!,#REF!,IF(#REF!&lt;#REF!,#REF!)))</f>
        <v>#REF!</v>
      </c>
      <c r="T99" s="216" t="e">
        <f>IF(ISBLANK(#REF!)," ",IF(#REF!&lt;#REF!,#REF!,IF(#REF!&lt;#REF!,#REF!)))</f>
        <v>#REF!</v>
      </c>
      <c r="U99" s="216" t="e">
        <f>IF(ISBLANK(#REF!)," ",IF(#REF!&lt;#REF!,#REF!,IF(#REF!&lt;#REF!,#REF!)))</f>
        <v>#REF!</v>
      </c>
      <c r="V99" s="216" t="e">
        <f>IF(ISBLANK(#REF!)," ",IF(#REF!&lt;#REF!,#REF!,IF(#REF!&lt;#REF!,#REF!)))</f>
        <v>#REF!</v>
      </c>
      <c r="W99" s="216" t="e">
        <f>IF(ISBLANK(#REF!)," ",IF(#REF!&lt;#REF!,#REF!,IF(#REF!&lt;#REF!,#REF!)))</f>
        <v>#REF!</v>
      </c>
      <c r="X99" s="216" t="e">
        <f>IF(ISBLANK(#REF!)," ",IF(#REF!&lt;#REF!,#REF!,IF(#REF!&lt;#REF!,#REF!)))</f>
        <v>#REF!</v>
      </c>
      <c r="Y99" s="216" t="e">
        <f>IF(ISBLANK(#REF!)," ",IF(#REF!&lt;#REF!,#REF!,IF(#REF!&lt;#REF!,#REF!)))</f>
        <v>#REF!</v>
      </c>
      <c r="Z99" s="216" t="e">
        <f>IF(ISBLANK(#REF!)," ",IF(#REF!&lt;#REF!,#REF!,IF(#REF!&lt;#REF!,#REF!)))</f>
        <v>#REF!</v>
      </c>
      <c r="AA99" s="216" t="e">
        <f>IF(ISBLANK(#REF!)," ",IF(#REF!&lt;#REF!,#REF!,IF(#REF!&lt;#REF!,#REF!)))</f>
        <v>#REF!</v>
      </c>
      <c r="AB99" s="216" t="e">
        <f>IF(ISBLANK(#REF!)," ",IF(#REF!&lt;#REF!,#REF!,IF(#REF!&lt;#REF!,#REF!)))</f>
        <v>#REF!</v>
      </c>
      <c r="AC99" s="216" t="e">
        <f>IF(ISBLANK(#REF!)," ",IF(#REF!&lt;#REF!,#REF!,IF(#REF!&lt;#REF!,#REF!)))</f>
        <v>#REF!</v>
      </c>
      <c r="AD99" s="216" t="e">
        <f>IF(ISBLANK(#REF!)," ",IF(#REF!&lt;#REF!,#REF!,IF(#REF!&lt;#REF!,#REF!)))</f>
        <v>#REF!</v>
      </c>
      <c r="AE99" s="14" t="s">
        <v>18</v>
      </c>
      <c r="AF99" s="216" t="e">
        <f>IF(ISBLANK(#REF!)," ",IF(#REF!&gt;#REF!,#REF!,IF(#REF!&gt;#REF!,#REF!,IF(#REF!=#REF!,"Entscheidung ermitteln!"))))</f>
        <v>#REF!</v>
      </c>
      <c r="AG99" s="216" t="e">
        <f>IF(ISBLANK(#REF!)," ",IF(#REF!&lt;#REF!,#REF!,IF(#REF!&lt;#REF!,#REF!)))</f>
        <v>#REF!</v>
      </c>
      <c r="AH99" s="216" t="e">
        <f>IF(ISBLANK(#REF!)," ",IF(#REF!&lt;#REF!,#REF!,IF(#REF!&lt;#REF!,#REF!)))</f>
        <v>#REF!</v>
      </c>
      <c r="AI99" s="216" t="e">
        <f>IF(ISBLANK(#REF!)," ",IF(#REF!&lt;#REF!,#REF!,IF(#REF!&lt;#REF!,#REF!)))</f>
        <v>#REF!</v>
      </c>
      <c r="AJ99" s="216" t="e">
        <f>IF(ISBLANK(#REF!)," ",IF(#REF!&lt;#REF!,#REF!,IF(#REF!&lt;#REF!,#REF!)))</f>
        <v>#REF!</v>
      </c>
      <c r="AK99" s="216" t="e">
        <f>IF(ISBLANK(#REF!)," ",IF(#REF!&lt;#REF!,#REF!,IF(#REF!&lt;#REF!,#REF!)))</f>
        <v>#REF!</v>
      </c>
      <c r="AL99" s="216" t="e">
        <f>IF(ISBLANK(#REF!)," ",IF(#REF!&lt;#REF!,#REF!,IF(#REF!&lt;#REF!,#REF!)))</f>
        <v>#REF!</v>
      </c>
      <c r="AM99" s="216" t="e">
        <f>IF(ISBLANK(#REF!)," ",IF(#REF!&lt;#REF!,#REF!,IF(#REF!&lt;#REF!,#REF!)))</f>
        <v>#REF!</v>
      </c>
      <c r="AN99" s="216" t="e">
        <f>IF(ISBLANK(#REF!)," ",IF(#REF!&lt;#REF!,#REF!,IF(#REF!&lt;#REF!,#REF!)))</f>
        <v>#REF!</v>
      </c>
      <c r="AO99" s="216" t="e">
        <f>IF(ISBLANK(#REF!)," ",IF(#REF!&lt;#REF!,#REF!,IF(#REF!&lt;#REF!,#REF!)))</f>
        <v>#REF!</v>
      </c>
      <c r="AP99" s="216" t="e">
        <f>IF(ISBLANK(#REF!)," ",IF(#REF!&lt;#REF!,#REF!,IF(#REF!&lt;#REF!,#REF!)))</f>
        <v>#REF!</v>
      </c>
      <c r="AQ99" s="216" t="e">
        <f>IF(ISBLANK(#REF!)," ",IF(#REF!&lt;#REF!,#REF!,IF(#REF!&lt;#REF!,#REF!)))</f>
        <v>#REF!</v>
      </c>
      <c r="AR99" s="216" t="e">
        <f>IF(ISBLANK(#REF!)," ",IF(#REF!&lt;#REF!,#REF!,IF(#REF!&lt;#REF!,#REF!)))</f>
        <v>#REF!</v>
      </c>
      <c r="AS99" s="216" t="e">
        <f>IF(ISBLANK(#REF!)," ",IF(#REF!&lt;#REF!,#REF!,IF(#REF!&lt;#REF!,#REF!)))</f>
        <v>#REF!</v>
      </c>
      <c r="AT99" s="216" t="e">
        <f>IF(ISBLANK(#REF!)," ",IF(#REF!&lt;#REF!,#REF!,IF(#REF!&lt;#REF!,#REF!)))</f>
        <v>#REF!</v>
      </c>
      <c r="AU99" s="216" t="e">
        <f>IF(ISBLANK(#REF!)," ",IF(#REF!&lt;#REF!,#REF!,IF(#REF!&lt;#REF!,#REF!)))</f>
        <v>#REF!</v>
      </c>
      <c r="AV99" s="217" t="e">
        <f>IF(ISBLANK(#REF!)," ",IF(#REF!&lt;#REF!,#REF!,IF(#REF!&lt;#REF!,#REF!)))</f>
        <v>#REF!</v>
      </c>
      <c r="AW99" s="222"/>
      <c r="AX99" s="223"/>
      <c r="AY99" s="223" t="s">
        <v>17</v>
      </c>
      <c r="AZ99" s="223"/>
      <c r="BA99" s="225"/>
      <c r="BB99" s="227"/>
      <c r="BC99" s="228"/>
      <c r="BX99" s="62"/>
      <c r="BY99" s="62"/>
      <c r="BZ99" s="62"/>
      <c r="CG99" s="22"/>
      <c r="CH99" s="22"/>
    </row>
    <row r="100" spans="2:84" s="28" customFormat="1" ht="12" customHeight="1" thickBot="1">
      <c r="B100" s="229"/>
      <c r="C100" s="230"/>
      <c r="D100" s="109"/>
      <c r="E100" s="106"/>
      <c r="F100" s="106"/>
      <c r="G100" s="106"/>
      <c r="H100" s="106"/>
      <c r="I100" s="107"/>
      <c r="J100" s="135"/>
      <c r="K100" s="136"/>
      <c r="L100" s="136"/>
      <c r="M100" s="136"/>
      <c r="N100" s="110"/>
      <c r="O100" s="232" t="s">
        <v>50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25"/>
      <c r="AF100" s="123" t="s">
        <v>51</v>
      </c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4"/>
      <c r="AW100" s="224"/>
      <c r="AX100" s="168"/>
      <c r="AY100" s="168"/>
      <c r="AZ100" s="168"/>
      <c r="BA100" s="171"/>
      <c r="BB100" s="229"/>
      <c r="BC100" s="230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3"/>
      <c r="BW100" s="103"/>
      <c r="BX100" s="102"/>
      <c r="BY100" s="102"/>
      <c r="BZ100" s="102"/>
      <c r="CA100" s="102"/>
      <c r="CB100" s="102"/>
      <c r="CC100" s="29"/>
      <c r="CD100" s="29"/>
      <c r="CE100" s="29"/>
      <c r="CF100" s="29"/>
    </row>
    <row r="101" spans="76:86" ht="3.75" customHeight="1" thickBot="1">
      <c r="BX101" s="62"/>
      <c r="BY101" s="62"/>
      <c r="BZ101" s="62"/>
      <c r="CG101" s="22"/>
      <c r="CH101" s="22"/>
    </row>
    <row r="102" spans="2:86" ht="15.75" customHeight="1" thickBot="1">
      <c r="B102" s="226" t="s">
        <v>12</v>
      </c>
      <c r="C102" s="220"/>
      <c r="D102" s="218" t="s">
        <v>60</v>
      </c>
      <c r="E102" s="219"/>
      <c r="F102" s="219"/>
      <c r="G102" s="219"/>
      <c r="H102" s="219"/>
      <c r="I102" s="220"/>
      <c r="J102" s="218" t="s">
        <v>15</v>
      </c>
      <c r="K102" s="219"/>
      <c r="L102" s="219"/>
      <c r="M102" s="219"/>
      <c r="N102" s="220"/>
      <c r="O102" s="218" t="s">
        <v>47</v>
      </c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20"/>
      <c r="AW102" s="218" t="s">
        <v>19</v>
      </c>
      <c r="AX102" s="219"/>
      <c r="AY102" s="219"/>
      <c r="AZ102" s="219"/>
      <c r="BA102" s="220"/>
      <c r="BB102" s="218"/>
      <c r="BC102" s="221"/>
      <c r="BX102" s="62"/>
      <c r="BY102" s="62"/>
      <c r="BZ102" s="62"/>
      <c r="CG102" s="22"/>
      <c r="CH102" s="22"/>
    </row>
    <row r="103" spans="2:86" ht="15" customHeight="1">
      <c r="B103" s="227">
        <v>18</v>
      </c>
      <c r="C103" s="228"/>
      <c r="D103" s="111" t="s">
        <v>74</v>
      </c>
      <c r="E103" s="112"/>
      <c r="F103" s="112"/>
      <c r="G103" s="112"/>
      <c r="H103" s="112"/>
      <c r="I103" s="108"/>
      <c r="J103" s="132">
        <f>$J$99+$V$96*$Y$96+$AL$96</f>
        <v>0.5451388888888888</v>
      </c>
      <c r="K103" s="133"/>
      <c r="L103" s="133"/>
      <c r="M103" s="133"/>
      <c r="N103" s="134"/>
      <c r="O103" s="231" t="e">
        <f>IF(ISBLANK(#REF!)," ",IF(#REF!&gt;#REF!,#REF!,IF(#REF!&gt;#REF!,#REF!,IF(#REF!=#REF!,"Entscheidung ermitteln!"))))</f>
        <v>#REF!</v>
      </c>
      <c r="P103" s="216" t="e">
        <f>IF(ISBLANK(#REF!)," ",IF(#REF!&lt;#REF!,#REF!,IF(#REF!&lt;#REF!,#REF!)))</f>
        <v>#REF!</v>
      </c>
      <c r="Q103" s="216" t="e">
        <f>IF(ISBLANK(#REF!)," ",IF(#REF!&lt;#REF!,#REF!,IF(#REF!&lt;#REF!,#REF!)))</f>
        <v>#REF!</v>
      </c>
      <c r="R103" s="216" t="e">
        <f>IF(ISBLANK(#REF!)," ",IF(#REF!&lt;#REF!,#REF!,IF(#REF!&lt;#REF!,#REF!)))</f>
        <v>#REF!</v>
      </c>
      <c r="S103" s="216" t="e">
        <f>IF(ISBLANK(#REF!)," ",IF(#REF!&lt;#REF!,#REF!,IF(#REF!&lt;#REF!,#REF!)))</f>
        <v>#REF!</v>
      </c>
      <c r="T103" s="216" t="e">
        <f>IF(ISBLANK(#REF!)," ",IF(#REF!&lt;#REF!,#REF!,IF(#REF!&lt;#REF!,#REF!)))</f>
        <v>#REF!</v>
      </c>
      <c r="U103" s="216" t="e">
        <f>IF(ISBLANK(#REF!)," ",IF(#REF!&lt;#REF!,#REF!,IF(#REF!&lt;#REF!,#REF!)))</f>
        <v>#REF!</v>
      </c>
      <c r="V103" s="216" t="e">
        <f>IF(ISBLANK(#REF!)," ",IF(#REF!&lt;#REF!,#REF!,IF(#REF!&lt;#REF!,#REF!)))</f>
        <v>#REF!</v>
      </c>
      <c r="W103" s="216" t="e">
        <f>IF(ISBLANK(#REF!)," ",IF(#REF!&lt;#REF!,#REF!,IF(#REF!&lt;#REF!,#REF!)))</f>
        <v>#REF!</v>
      </c>
      <c r="X103" s="216" t="e">
        <f>IF(ISBLANK(#REF!)," ",IF(#REF!&lt;#REF!,#REF!,IF(#REF!&lt;#REF!,#REF!)))</f>
        <v>#REF!</v>
      </c>
      <c r="Y103" s="216" t="e">
        <f>IF(ISBLANK(#REF!)," ",IF(#REF!&lt;#REF!,#REF!,IF(#REF!&lt;#REF!,#REF!)))</f>
        <v>#REF!</v>
      </c>
      <c r="Z103" s="216" t="e">
        <f>IF(ISBLANK(#REF!)," ",IF(#REF!&lt;#REF!,#REF!,IF(#REF!&lt;#REF!,#REF!)))</f>
        <v>#REF!</v>
      </c>
      <c r="AA103" s="216" t="e">
        <f>IF(ISBLANK(#REF!)," ",IF(#REF!&lt;#REF!,#REF!,IF(#REF!&lt;#REF!,#REF!)))</f>
        <v>#REF!</v>
      </c>
      <c r="AB103" s="216" t="e">
        <f>IF(ISBLANK(#REF!)," ",IF(#REF!&lt;#REF!,#REF!,IF(#REF!&lt;#REF!,#REF!)))</f>
        <v>#REF!</v>
      </c>
      <c r="AC103" s="216" t="e">
        <f>IF(ISBLANK(#REF!)," ",IF(#REF!&lt;#REF!,#REF!,IF(#REF!&lt;#REF!,#REF!)))</f>
        <v>#REF!</v>
      </c>
      <c r="AD103" s="216" t="e">
        <f>IF(ISBLANK(#REF!)," ",IF(#REF!&lt;#REF!,#REF!,IF(#REF!&lt;#REF!,#REF!)))</f>
        <v>#REF!</v>
      </c>
      <c r="AE103" s="14" t="s">
        <v>18</v>
      </c>
      <c r="AF103" s="216" t="e">
        <f>IF(ISBLANK(#REF!)," ",IF(#REF!&gt;#REF!,#REF!,IF(#REF!&gt;#REF!,#REF!,IF(#REF!=#REF!,"Entscheidung ermitteln!"))))</f>
        <v>#REF!</v>
      </c>
      <c r="AG103" s="216" t="e">
        <f>IF(ISBLANK(#REF!)," ",IF(#REF!&lt;#REF!,#REF!,IF(#REF!&lt;#REF!,#REF!)))</f>
        <v>#REF!</v>
      </c>
      <c r="AH103" s="216" t="e">
        <f>IF(ISBLANK(#REF!)," ",IF(#REF!&lt;#REF!,#REF!,IF(#REF!&lt;#REF!,#REF!)))</f>
        <v>#REF!</v>
      </c>
      <c r="AI103" s="216" t="e">
        <f>IF(ISBLANK(#REF!)," ",IF(#REF!&lt;#REF!,#REF!,IF(#REF!&lt;#REF!,#REF!)))</f>
        <v>#REF!</v>
      </c>
      <c r="AJ103" s="216" t="e">
        <f>IF(ISBLANK(#REF!)," ",IF(#REF!&lt;#REF!,#REF!,IF(#REF!&lt;#REF!,#REF!)))</f>
        <v>#REF!</v>
      </c>
      <c r="AK103" s="216" t="e">
        <f>IF(ISBLANK(#REF!)," ",IF(#REF!&lt;#REF!,#REF!,IF(#REF!&lt;#REF!,#REF!)))</f>
        <v>#REF!</v>
      </c>
      <c r="AL103" s="216" t="e">
        <f>IF(ISBLANK(#REF!)," ",IF(#REF!&lt;#REF!,#REF!,IF(#REF!&lt;#REF!,#REF!)))</f>
        <v>#REF!</v>
      </c>
      <c r="AM103" s="216" t="e">
        <f>IF(ISBLANK(#REF!)," ",IF(#REF!&lt;#REF!,#REF!,IF(#REF!&lt;#REF!,#REF!)))</f>
        <v>#REF!</v>
      </c>
      <c r="AN103" s="216" t="e">
        <f>IF(ISBLANK(#REF!)," ",IF(#REF!&lt;#REF!,#REF!,IF(#REF!&lt;#REF!,#REF!)))</f>
        <v>#REF!</v>
      </c>
      <c r="AO103" s="216" t="e">
        <f>IF(ISBLANK(#REF!)," ",IF(#REF!&lt;#REF!,#REF!,IF(#REF!&lt;#REF!,#REF!)))</f>
        <v>#REF!</v>
      </c>
      <c r="AP103" s="216" t="e">
        <f>IF(ISBLANK(#REF!)," ",IF(#REF!&lt;#REF!,#REF!,IF(#REF!&lt;#REF!,#REF!)))</f>
        <v>#REF!</v>
      </c>
      <c r="AQ103" s="216" t="e">
        <f>IF(ISBLANK(#REF!)," ",IF(#REF!&lt;#REF!,#REF!,IF(#REF!&lt;#REF!,#REF!)))</f>
        <v>#REF!</v>
      </c>
      <c r="AR103" s="216" t="e">
        <f>IF(ISBLANK(#REF!)," ",IF(#REF!&lt;#REF!,#REF!,IF(#REF!&lt;#REF!,#REF!)))</f>
        <v>#REF!</v>
      </c>
      <c r="AS103" s="216" t="e">
        <f>IF(ISBLANK(#REF!)," ",IF(#REF!&lt;#REF!,#REF!,IF(#REF!&lt;#REF!,#REF!)))</f>
        <v>#REF!</v>
      </c>
      <c r="AT103" s="216" t="e">
        <f>IF(ISBLANK(#REF!)," ",IF(#REF!&lt;#REF!,#REF!,IF(#REF!&lt;#REF!,#REF!)))</f>
        <v>#REF!</v>
      </c>
      <c r="AU103" s="216" t="e">
        <f>IF(ISBLANK(#REF!)," ",IF(#REF!&lt;#REF!,#REF!,IF(#REF!&lt;#REF!,#REF!)))</f>
        <v>#REF!</v>
      </c>
      <c r="AV103" s="217" t="e">
        <f>IF(ISBLANK(#REF!)," ",IF(#REF!&lt;#REF!,#REF!,IF(#REF!&lt;#REF!,#REF!)))</f>
        <v>#REF!</v>
      </c>
      <c r="AW103" s="222"/>
      <c r="AX103" s="223"/>
      <c r="AY103" s="223" t="s">
        <v>17</v>
      </c>
      <c r="AZ103" s="223"/>
      <c r="BA103" s="225"/>
      <c r="BB103" s="227"/>
      <c r="BC103" s="228"/>
      <c r="BX103" s="62"/>
      <c r="BY103" s="62"/>
      <c r="BZ103" s="62"/>
      <c r="CG103" s="22"/>
      <c r="CH103" s="22"/>
    </row>
    <row r="104" spans="2:86" ht="12" customHeight="1" thickBot="1">
      <c r="B104" s="229"/>
      <c r="C104" s="230"/>
      <c r="D104" s="109"/>
      <c r="E104" s="106"/>
      <c r="F104" s="106"/>
      <c r="G104" s="106"/>
      <c r="H104" s="106"/>
      <c r="I104" s="107"/>
      <c r="J104" s="135"/>
      <c r="K104" s="136"/>
      <c r="L104" s="136"/>
      <c r="M104" s="136"/>
      <c r="N104" s="110"/>
      <c r="O104" s="232" t="s">
        <v>52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25"/>
      <c r="AF104" s="123" t="s">
        <v>53</v>
      </c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4"/>
      <c r="AW104" s="224"/>
      <c r="AX104" s="168"/>
      <c r="AY104" s="168"/>
      <c r="AZ104" s="168"/>
      <c r="BA104" s="171"/>
      <c r="BB104" s="229"/>
      <c r="BC104" s="230"/>
      <c r="BX104" s="62"/>
      <c r="BY104" s="62"/>
      <c r="BZ104" s="62"/>
      <c r="CG104" s="22"/>
      <c r="CH104" s="22"/>
    </row>
    <row r="105" spans="2:86" ht="8.25" customHeight="1" thickBot="1">
      <c r="B105" s="18"/>
      <c r="C105" s="18"/>
      <c r="D105" s="30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29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21"/>
      <c r="AX105" s="21"/>
      <c r="AY105" s="21"/>
      <c r="AZ105" s="21"/>
      <c r="BA105" s="21"/>
      <c r="BB105" s="18"/>
      <c r="BC105" s="18"/>
      <c r="BX105" s="62"/>
      <c r="BY105" s="62"/>
      <c r="BZ105" s="62"/>
      <c r="CG105" s="22"/>
      <c r="CH105" s="22"/>
    </row>
    <row r="106" spans="2:86" ht="16.5" customHeight="1" thickBot="1">
      <c r="B106" s="234" t="s">
        <v>12</v>
      </c>
      <c r="C106" s="131"/>
      <c r="D106" s="129" t="s">
        <v>60</v>
      </c>
      <c r="E106" s="130"/>
      <c r="F106" s="130"/>
      <c r="G106" s="130"/>
      <c r="H106" s="130"/>
      <c r="I106" s="131"/>
      <c r="J106" s="129" t="s">
        <v>15</v>
      </c>
      <c r="K106" s="130"/>
      <c r="L106" s="130"/>
      <c r="M106" s="130"/>
      <c r="N106" s="131"/>
      <c r="O106" s="129" t="s">
        <v>48</v>
      </c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1"/>
      <c r="AW106" s="129" t="s">
        <v>19</v>
      </c>
      <c r="AX106" s="130"/>
      <c r="AY106" s="130"/>
      <c r="AZ106" s="130"/>
      <c r="BA106" s="131"/>
      <c r="BB106" s="129"/>
      <c r="BC106" s="233"/>
      <c r="BX106" s="62"/>
      <c r="BY106" s="62"/>
      <c r="BZ106" s="62"/>
      <c r="CG106" s="22"/>
      <c r="CH106" s="22"/>
    </row>
    <row r="107" spans="2:86" ht="15" customHeight="1">
      <c r="B107" s="227">
        <v>19</v>
      </c>
      <c r="C107" s="228"/>
      <c r="D107" s="111" t="s">
        <v>74</v>
      </c>
      <c r="E107" s="112"/>
      <c r="F107" s="112"/>
      <c r="G107" s="112"/>
      <c r="H107" s="112"/>
      <c r="I107" s="108"/>
      <c r="J107" s="132">
        <f>$J$103+$V$96*$Y$96+$AL$96+$Y$96</f>
        <v>0.611111111111111</v>
      </c>
      <c r="K107" s="133"/>
      <c r="L107" s="133"/>
      <c r="M107" s="133"/>
      <c r="N107" s="134"/>
      <c r="O107" s="231" t="str">
        <f>IF(ISBLANK($AZ$99)," ",IF($AW$99&lt;$AZ$99,$O$99,IF($AZ$99&lt;$AW$99,$AF$99,IF($AW$99=$AZ$99,"Entscheidung ermitteln!"))))</f>
        <v> </v>
      </c>
      <c r="P107" s="216" t="e">
        <f>IF(ISBLANK(#REF!)," ",IF(#REF!&lt;#REF!,#REF!,IF(#REF!&lt;#REF!,#REF!)))</f>
        <v>#REF!</v>
      </c>
      <c r="Q107" s="216" t="e">
        <f>IF(ISBLANK(#REF!)," ",IF(#REF!&lt;#REF!,#REF!,IF(#REF!&lt;#REF!,#REF!)))</f>
        <v>#REF!</v>
      </c>
      <c r="R107" s="216" t="e">
        <f>IF(ISBLANK(#REF!)," ",IF(#REF!&lt;#REF!,#REF!,IF(#REF!&lt;#REF!,#REF!)))</f>
        <v>#REF!</v>
      </c>
      <c r="S107" s="216" t="e">
        <f>IF(ISBLANK(#REF!)," ",IF(#REF!&lt;#REF!,#REF!,IF(#REF!&lt;#REF!,#REF!)))</f>
        <v>#REF!</v>
      </c>
      <c r="T107" s="216" t="e">
        <f>IF(ISBLANK(#REF!)," ",IF(#REF!&lt;#REF!,#REF!,IF(#REF!&lt;#REF!,#REF!)))</f>
        <v>#REF!</v>
      </c>
      <c r="U107" s="216" t="e">
        <f>IF(ISBLANK(#REF!)," ",IF(#REF!&lt;#REF!,#REF!,IF(#REF!&lt;#REF!,#REF!)))</f>
        <v>#REF!</v>
      </c>
      <c r="V107" s="216" t="e">
        <f>IF(ISBLANK(#REF!)," ",IF(#REF!&lt;#REF!,#REF!,IF(#REF!&lt;#REF!,#REF!)))</f>
        <v>#REF!</v>
      </c>
      <c r="W107" s="216" t="e">
        <f>IF(ISBLANK(#REF!)," ",IF(#REF!&lt;#REF!,#REF!,IF(#REF!&lt;#REF!,#REF!)))</f>
        <v>#REF!</v>
      </c>
      <c r="X107" s="216" t="e">
        <f>IF(ISBLANK(#REF!)," ",IF(#REF!&lt;#REF!,#REF!,IF(#REF!&lt;#REF!,#REF!)))</f>
        <v>#REF!</v>
      </c>
      <c r="Y107" s="216" t="e">
        <f>IF(ISBLANK(#REF!)," ",IF(#REF!&lt;#REF!,#REF!,IF(#REF!&lt;#REF!,#REF!)))</f>
        <v>#REF!</v>
      </c>
      <c r="Z107" s="216" t="e">
        <f>IF(ISBLANK(#REF!)," ",IF(#REF!&lt;#REF!,#REF!,IF(#REF!&lt;#REF!,#REF!)))</f>
        <v>#REF!</v>
      </c>
      <c r="AA107" s="216" t="e">
        <f>IF(ISBLANK(#REF!)," ",IF(#REF!&lt;#REF!,#REF!,IF(#REF!&lt;#REF!,#REF!)))</f>
        <v>#REF!</v>
      </c>
      <c r="AB107" s="216" t="e">
        <f>IF(ISBLANK(#REF!)," ",IF(#REF!&lt;#REF!,#REF!,IF(#REF!&lt;#REF!,#REF!)))</f>
        <v>#REF!</v>
      </c>
      <c r="AC107" s="216" t="e">
        <f>IF(ISBLANK(#REF!)," ",IF(#REF!&lt;#REF!,#REF!,IF(#REF!&lt;#REF!,#REF!)))</f>
        <v>#REF!</v>
      </c>
      <c r="AD107" s="216" t="e">
        <f>IF(ISBLANK(#REF!)," ",IF(#REF!&lt;#REF!,#REF!,IF(#REF!&lt;#REF!,#REF!)))</f>
        <v>#REF!</v>
      </c>
      <c r="AE107" s="14" t="s">
        <v>18</v>
      </c>
      <c r="AF107" s="216" t="str">
        <f>IF(ISBLANK($AZ$103)," ",IF($AW$103&lt;$AZ$103,$O$103,IF($AZ$103&lt;$AW$103,$AF$103,IF($AW$103=$AZ$103,"Entscheidung ermitteln!"))))</f>
        <v> </v>
      </c>
      <c r="AG107" s="216" t="e">
        <f>IF(ISBLANK(#REF!)," ",IF(#REF!&lt;#REF!,#REF!,IF(#REF!&lt;#REF!,#REF!)))</f>
        <v>#REF!</v>
      </c>
      <c r="AH107" s="216" t="e">
        <f>IF(ISBLANK(#REF!)," ",IF(#REF!&lt;#REF!,#REF!,IF(#REF!&lt;#REF!,#REF!)))</f>
        <v>#REF!</v>
      </c>
      <c r="AI107" s="216" t="e">
        <f>IF(ISBLANK(#REF!)," ",IF(#REF!&lt;#REF!,#REF!,IF(#REF!&lt;#REF!,#REF!)))</f>
        <v>#REF!</v>
      </c>
      <c r="AJ107" s="216" t="e">
        <f>IF(ISBLANK(#REF!)," ",IF(#REF!&lt;#REF!,#REF!,IF(#REF!&lt;#REF!,#REF!)))</f>
        <v>#REF!</v>
      </c>
      <c r="AK107" s="216" t="e">
        <f>IF(ISBLANK(#REF!)," ",IF(#REF!&lt;#REF!,#REF!,IF(#REF!&lt;#REF!,#REF!)))</f>
        <v>#REF!</v>
      </c>
      <c r="AL107" s="216" t="e">
        <f>IF(ISBLANK(#REF!)," ",IF(#REF!&lt;#REF!,#REF!,IF(#REF!&lt;#REF!,#REF!)))</f>
        <v>#REF!</v>
      </c>
      <c r="AM107" s="216" t="e">
        <f>IF(ISBLANK(#REF!)," ",IF(#REF!&lt;#REF!,#REF!,IF(#REF!&lt;#REF!,#REF!)))</f>
        <v>#REF!</v>
      </c>
      <c r="AN107" s="216" t="e">
        <f>IF(ISBLANK(#REF!)," ",IF(#REF!&lt;#REF!,#REF!,IF(#REF!&lt;#REF!,#REF!)))</f>
        <v>#REF!</v>
      </c>
      <c r="AO107" s="216" t="e">
        <f>IF(ISBLANK(#REF!)," ",IF(#REF!&lt;#REF!,#REF!,IF(#REF!&lt;#REF!,#REF!)))</f>
        <v>#REF!</v>
      </c>
      <c r="AP107" s="216" t="e">
        <f>IF(ISBLANK(#REF!)," ",IF(#REF!&lt;#REF!,#REF!,IF(#REF!&lt;#REF!,#REF!)))</f>
        <v>#REF!</v>
      </c>
      <c r="AQ107" s="216" t="e">
        <f>IF(ISBLANK(#REF!)," ",IF(#REF!&lt;#REF!,#REF!,IF(#REF!&lt;#REF!,#REF!)))</f>
        <v>#REF!</v>
      </c>
      <c r="AR107" s="216" t="e">
        <f>IF(ISBLANK(#REF!)," ",IF(#REF!&lt;#REF!,#REF!,IF(#REF!&lt;#REF!,#REF!)))</f>
        <v>#REF!</v>
      </c>
      <c r="AS107" s="216" t="e">
        <f>IF(ISBLANK(#REF!)," ",IF(#REF!&lt;#REF!,#REF!,IF(#REF!&lt;#REF!,#REF!)))</f>
        <v>#REF!</v>
      </c>
      <c r="AT107" s="216" t="e">
        <f>IF(ISBLANK(#REF!)," ",IF(#REF!&lt;#REF!,#REF!,IF(#REF!&lt;#REF!,#REF!)))</f>
        <v>#REF!</v>
      </c>
      <c r="AU107" s="216" t="e">
        <f>IF(ISBLANK(#REF!)," ",IF(#REF!&lt;#REF!,#REF!,IF(#REF!&lt;#REF!,#REF!)))</f>
        <v>#REF!</v>
      </c>
      <c r="AV107" s="217" t="e">
        <f>IF(ISBLANK(#REF!)," ",IF(#REF!&lt;#REF!,#REF!,IF(#REF!&lt;#REF!,#REF!)))</f>
        <v>#REF!</v>
      </c>
      <c r="AW107" s="222"/>
      <c r="AX107" s="223"/>
      <c r="AY107" s="223" t="s">
        <v>17</v>
      </c>
      <c r="AZ107" s="223"/>
      <c r="BA107" s="225"/>
      <c r="BB107" s="227"/>
      <c r="BC107" s="228"/>
      <c r="BX107" s="62"/>
      <c r="BY107" s="62"/>
      <c r="BZ107" s="62"/>
      <c r="CG107" s="22"/>
      <c r="CH107" s="22"/>
    </row>
    <row r="108" spans="2:84" s="28" customFormat="1" ht="12" customHeight="1" thickBot="1">
      <c r="B108" s="229"/>
      <c r="C108" s="230"/>
      <c r="D108" s="109"/>
      <c r="E108" s="106"/>
      <c r="F108" s="106"/>
      <c r="G108" s="106"/>
      <c r="H108" s="106"/>
      <c r="I108" s="107"/>
      <c r="J108" s="135"/>
      <c r="K108" s="136"/>
      <c r="L108" s="136"/>
      <c r="M108" s="136"/>
      <c r="N108" s="110"/>
      <c r="O108" s="232" t="s">
        <v>54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25"/>
      <c r="AF108" s="123" t="s">
        <v>55</v>
      </c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4"/>
      <c r="AW108" s="224"/>
      <c r="AX108" s="168"/>
      <c r="AY108" s="168"/>
      <c r="AZ108" s="168"/>
      <c r="BA108" s="171"/>
      <c r="BB108" s="229"/>
      <c r="BC108" s="230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3"/>
      <c r="BW108" s="103"/>
      <c r="BX108" s="102"/>
      <c r="BY108" s="102"/>
      <c r="BZ108" s="102"/>
      <c r="CA108" s="102"/>
      <c r="CB108" s="102"/>
      <c r="CC108" s="29"/>
      <c r="CD108" s="29"/>
      <c r="CE108" s="29"/>
      <c r="CF108" s="29"/>
    </row>
    <row r="109" spans="76:86" ht="3.75" customHeight="1" thickBot="1">
      <c r="BX109" s="62"/>
      <c r="BY109" s="62"/>
      <c r="BZ109" s="62"/>
      <c r="CG109" s="22"/>
      <c r="CH109" s="22"/>
    </row>
    <row r="110" spans="2:86" ht="16.5" customHeight="1" thickBot="1">
      <c r="B110" s="234" t="s">
        <v>12</v>
      </c>
      <c r="C110" s="131"/>
      <c r="D110" s="129" t="s">
        <v>60</v>
      </c>
      <c r="E110" s="130"/>
      <c r="F110" s="130"/>
      <c r="G110" s="130"/>
      <c r="H110" s="130"/>
      <c r="I110" s="131"/>
      <c r="J110" s="129" t="s">
        <v>15</v>
      </c>
      <c r="K110" s="130"/>
      <c r="L110" s="130"/>
      <c r="M110" s="130"/>
      <c r="N110" s="131"/>
      <c r="O110" s="129" t="s">
        <v>49</v>
      </c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1"/>
      <c r="AW110" s="129" t="s">
        <v>19</v>
      </c>
      <c r="AX110" s="130"/>
      <c r="AY110" s="130"/>
      <c r="AZ110" s="130"/>
      <c r="BA110" s="131"/>
      <c r="BB110" s="129"/>
      <c r="BC110" s="233"/>
      <c r="BX110" s="62"/>
      <c r="BY110" s="62"/>
      <c r="BZ110" s="62"/>
      <c r="CG110" s="22"/>
      <c r="CH110" s="22"/>
    </row>
    <row r="111" spans="2:86" ht="15" customHeight="1">
      <c r="B111" s="227">
        <v>20</v>
      </c>
      <c r="C111" s="228"/>
      <c r="D111" s="111" t="s">
        <v>74</v>
      </c>
      <c r="E111" s="112"/>
      <c r="F111" s="112"/>
      <c r="G111" s="112"/>
      <c r="H111" s="112"/>
      <c r="I111" s="108"/>
      <c r="J111" s="132">
        <f>$J$107+$V$96*$Y$96+$AL$96</f>
        <v>0.6562499999999999</v>
      </c>
      <c r="K111" s="133"/>
      <c r="L111" s="133"/>
      <c r="M111" s="133"/>
      <c r="N111" s="134"/>
      <c r="O111" s="231" t="str">
        <f>IF(ISBLANK($AZ$99)," ",IF($AW$99&gt;$AZ$99,$O$99,IF($AZ$99&gt;$AW$99,$AF$99,IF($AW$99=$AZ$99,"Entscheidung ermitteln!"))))</f>
        <v> </v>
      </c>
      <c r="P111" s="216" t="e">
        <f>IF(ISBLANK(#REF!)," ",IF(#REF!&lt;#REF!,#REF!,IF(#REF!&lt;#REF!,#REF!)))</f>
        <v>#REF!</v>
      </c>
      <c r="Q111" s="216" t="e">
        <f>IF(ISBLANK(#REF!)," ",IF(#REF!&lt;#REF!,#REF!,IF(#REF!&lt;#REF!,#REF!)))</f>
        <v>#REF!</v>
      </c>
      <c r="R111" s="216" t="e">
        <f>IF(ISBLANK(#REF!)," ",IF(#REF!&lt;#REF!,#REF!,IF(#REF!&lt;#REF!,#REF!)))</f>
        <v>#REF!</v>
      </c>
      <c r="S111" s="216" t="e">
        <f>IF(ISBLANK(#REF!)," ",IF(#REF!&lt;#REF!,#REF!,IF(#REF!&lt;#REF!,#REF!)))</f>
        <v>#REF!</v>
      </c>
      <c r="T111" s="216" t="e">
        <f>IF(ISBLANK(#REF!)," ",IF(#REF!&lt;#REF!,#REF!,IF(#REF!&lt;#REF!,#REF!)))</f>
        <v>#REF!</v>
      </c>
      <c r="U111" s="216" t="e">
        <f>IF(ISBLANK(#REF!)," ",IF(#REF!&lt;#REF!,#REF!,IF(#REF!&lt;#REF!,#REF!)))</f>
        <v>#REF!</v>
      </c>
      <c r="V111" s="216" t="e">
        <f>IF(ISBLANK(#REF!)," ",IF(#REF!&lt;#REF!,#REF!,IF(#REF!&lt;#REF!,#REF!)))</f>
        <v>#REF!</v>
      </c>
      <c r="W111" s="216" t="e">
        <f>IF(ISBLANK(#REF!)," ",IF(#REF!&lt;#REF!,#REF!,IF(#REF!&lt;#REF!,#REF!)))</f>
        <v>#REF!</v>
      </c>
      <c r="X111" s="216" t="e">
        <f>IF(ISBLANK(#REF!)," ",IF(#REF!&lt;#REF!,#REF!,IF(#REF!&lt;#REF!,#REF!)))</f>
        <v>#REF!</v>
      </c>
      <c r="Y111" s="216" t="e">
        <f>IF(ISBLANK(#REF!)," ",IF(#REF!&lt;#REF!,#REF!,IF(#REF!&lt;#REF!,#REF!)))</f>
        <v>#REF!</v>
      </c>
      <c r="Z111" s="216" t="e">
        <f>IF(ISBLANK(#REF!)," ",IF(#REF!&lt;#REF!,#REF!,IF(#REF!&lt;#REF!,#REF!)))</f>
        <v>#REF!</v>
      </c>
      <c r="AA111" s="216" t="e">
        <f>IF(ISBLANK(#REF!)," ",IF(#REF!&lt;#REF!,#REF!,IF(#REF!&lt;#REF!,#REF!)))</f>
        <v>#REF!</v>
      </c>
      <c r="AB111" s="216" t="e">
        <f>IF(ISBLANK(#REF!)," ",IF(#REF!&lt;#REF!,#REF!,IF(#REF!&lt;#REF!,#REF!)))</f>
        <v>#REF!</v>
      </c>
      <c r="AC111" s="216" t="e">
        <f>IF(ISBLANK(#REF!)," ",IF(#REF!&lt;#REF!,#REF!,IF(#REF!&lt;#REF!,#REF!)))</f>
        <v>#REF!</v>
      </c>
      <c r="AD111" s="216" t="e">
        <f>IF(ISBLANK(#REF!)," ",IF(#REF!&lt;#REF!,#REF!,IF(#REF!&lt;#REF!,#REF!)))</f>
        <v>#REF!</v>
      </c>
      <c r="AE111" s="14" t="s">
        <v>18</v>
      </c>
      <c r="AF111" s="216" t="str">
        <f>IF(ISBLANK($AZ$103)," ",IF($AW$103&gt;$AZ$103,$O$103,IF($AZ$103&gt;$AW$103,$AF$103,IF($AW$103=$AZ$103,"Entscheidung ermitteln!"))))</f>
        <v> </v>
      </c>
      <c r="AG111" s="216" t="e">
        <f>IF(ISBLANK(#REF!)," ",IF(#REF!&lt;#REF!,#REF!,IF(#REF!&lt;#REF!,#REF!)))</f>
        <v>#REF!</v>
      </c>
      <c r="AH111" s="216" t="e">
        <f>IF(ISBLANK(#REF!)," ",IF(#REF!&lt;#REF!,#REF!,IF(#REF!&lt;#REF!,#REF!)))</f>
        <v>#REF!</v>
      </c>
      <c r="AI111" s="216" t="e">
        <f>IF(ISBLANK(#REF!)," ",IF(#REF!&lt;#REF!,#REF!,IF(#REF!&lt;#REF!,#REF!)))</f>
        <v>#REF!</v>
      </c>
      <c r="AJ111" s="216" t="e">
        <f>IF(ISBLANK(#REF!)," ",IF(#REF!&lt;#REF!,#REF!,IF(#REF!&lt;#REF!,#REF!)))</f>
        <v>#REF!</v>
      </c>
      <c r="AK111" s="216" t="e">
        <f>IF(ISBLANK(#REF!)," ",IF(#REF!&lt;#REF!,#REF!,IF(#REF!&lt;#REF!,#REF!)))</f>
        <v>#REF!</v>
      </c>
      <c r="AL111" s="216" t="e">
        <f>IF(ISBLANK(#REF!)," ",IF(#REF!&lt;#REF!,#REF!,IF(#REF!&lt;#REF!,#REF!)))</f>
        <v>#REF!</v>
      </c>
      <c r="AM111" s="216" t="e">
        <f>IF(ISBLANK(#REF!)," ",IF(#REF!&lt;#REF!,#REF!,IF(#REF!&lt;#REF!,#REF!)))</f>
        <v>#REF!</v>
      </c>
      <c r="AN111" s="216" t="e">
        <f>IF(ISBLANK(#REF!)," ",IF(#REF!&lt;#REF!,#REF!,IF(#REF!&lt;#REF!,#REF!)))</f>
        <v>#REF!</v>
      </c>
      <c r="AO111" s="216" t="e">
        <f>IF(ISBLANK(#REF!)," ",IF(#REF!&lt;#REF!,#REF!,IF(#REF!&lt;#REF!,#REF!)))</f>
        <v>#REF!</v>
      </c>
      <c r="AP111" s="216" t="e">
        <f>IF(ISBLANK(#REF!)," ",IF(#REF!&lt;#REF!,#REF!,IF(#REF!&lt;#REF!,#REF!)))</f>
        <v>#REF!</v>
      </c>
      <c r="AQ111" s="216" t="e">
        <f>IF(ISBLANK(#REF!)," ",IF(#REF!&lt;#REF!,#REF!,IF(#REF!&lt;#REF!,#REF!)))</f>
        <v>#REF!</v>
      </c>
      <c r="AR111" s="216" t="e">
        <f>IF(ISBLANK(#REF!)," ",IF(#REF!&lt;#REF!,#REF!,IF(#REF!&lt;#REF!,#REF!)))</f>
        <v>#REF!</v>
      </c>
      <c r="AS111" s="216" t="e">
        <f>IF(ISBLANK(#REF!)," ",IF(#REF!&lt;#REF!,#REF!,IF(#REF!&lt;#REF!,#REF!)))</f>
        <v>#REF!</v>
      </c>
      <c r="AT111" s="216" t="e">
        <f>IF(ISBLANK(#REF!)," ",IF(#REF!&lt;#REF!,#REF!,IF(#REF!&lt;#REF!,#REF!)))</f>
        <v>#REF!</v>
      </c>
      <c r="AU111" s="216" t="e">
        <f>IF(ISBLANK(#REF!)," ",IF(#REF!&lt;#REF!,#REF!,IF(#REF!&lt;#REF!,#REF!)))</f>
        <v>#REF!</v>
      </c>
      <c r="AV111" s="217" t="e">
        <f>IF(ISBLANK(#REF!)," ",IF(#REF!&lt;#REF!,#REF!,IF(#REF!&lt;#REF!,#REF!)))</f>
        <v>#REF!</v>
      </c>
      <c r="AW111" s="222"/>
      <c r="AX111" s="223"/>
      <c r="AY111" s="223" t="s">
        <v>17</v>
      </c>
      <c r="AZ111" s="223"/>
      <c r="BA111" s="225"/>
      <c r="BB111" s="227"/>
      <c r="BC111" s="228"/>
      <c r="BX111" s="62"/>
      <c r="BY111" s="62"/>
      <c r="BZ111" s="62"/>
      <c r="CG111" s="22"/>
      <c r="CH111" s="22"/>
    </row>
    <row r="112" spans="2:86" ht="12" customHeight="1" thickBot="1">
      <c r="B112" s="229"/>
      <c r="C112" s="230"/>
      <c r="D112" s="109"/>
      <c r="E112" s="106"/>
      <c r="F112" s="106"/>
      <c r="G112" s="106"/>
      <c r="H112" s="106"/>
      <c r="I112" s="107"/>
      <c r="J112" s="135"/>
      <c r="K112" s="136"/>
      <c r="L112" s="136"/>
      <c r="M112" s="136"/>
      <c r="N112" s="110"/>
      <c r="O112" s="232" t="s">
        <v>56</v>
      </c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25"/>
      <c r="AF112" s="123" t="s">
        <v>57</v>
      </c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4"/>
      <c r="AW112" s="224"/>
      <c r="AX112" s="168"/>
      <c r="AY112" s="168"/>
      <c r="AZ112" s="168"/>
      <c r="BA112" s="171"/>
      <c r="BB112" s="229"/>
      <c r="BC112" s="230"/>
      <c r="BX112" s="62"/>
      <c r="BY112" s="62"/>
      <c r="BZ112" s="62"/>
      <c r="CG112" s="22"/>
      <c r="CH112" s="22"/>
    </row>
    <row r="113" spans="76:86" ht="7.5" customHeight="1">
      <c r="BX113" s="62"/>
      <c r="BY113" s="62"/>
      <c r="BZ113" s="62"/>
      <c r="CG113" s="22"/>
      <c r="CH113" s="22"/>
    </row>
    <row r="114" spans="2:116" ht="12.75">
      <c r="B114" s="1" t="s">
        <v>73</v>
      </c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CA114" s="63"/>
      <c r="CB114" s="63"/>
      <c r="CC114" s="22"/>
      <c r="CD114" s="22"/>
      <c r="CE114" s="22"/>
      <c r="CF114" s="22"/>
      <c r="CG114" s="22"/>
      <c r="CH114" s="22"/>
      <c r="DF114" s="24"/>
      <c r="DG114" s="24"/>
      <c r="DH114" s="24"/>
      <c r="DI114" s="24"/>
      <c r="DJ114" s="24"/>
      <c r="DK114" s="24"/>
      <c r="DL114" s="7"/>
    </row>
    <row r="115" spans="79:116" ht="6" customHeight="1" thickBot="1">
      <c r="CA115" s="63"/>
      <c r="CB115" s="63"/>
      <c r="CC115" s="22"/>
      <c r="CD115" s="22"/>
      <c r="CE115" s="22"/>
      <c r="CF115" s="22"/>
      <c r="CG115" s="22"/>
      <c r="CH115" s="22"/>
      <c r="DF115" s="24"/>
      <c r="DG115" s="24"/>
      <c r="DH115" s="24"/>
      <c r="DI115" s="24"/>
      <c r="DJ115" s="24"/>
      <c r="DK115" s="24"/>
      <c r="DL115" s="7"/>
    </row>
    <row r="116" spans="9:116" ht="16.5" customHeight="1">
      <c r="I116" s="235" t="s">
        <v>6</v>
      </c>
      <c r="J116" s="236"/>
      <c r="K116" s="236"/>
      <c r="L116" s="34"/>
      <c r="M116" s="237" t="str">
        <f>IF(ISBLANK($AZ$111)," ",IF($AW$111&gt;$AZ$111,$O$111,IF($AZ$111&gt;$AW$111,$AF$111,IF($AW$111=$AZ$111,"Entscheidung ermitteln!"))))</f>
        <v> </v>
      </c>
      <c r="N116" s="237"/>
      <c r="O116" s="237"/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8"/>
      <c r="CA116" s="63"/>
      <c r="CB116" s="63"/>
      <c r="CC116" s="22"/>
      <c r="CD116" s="22"/>
      <c r="CE116" s="22"/>
      <c r="CF116" s="22"/>
      <c r="CG116" s="22"/>
      <c r="CH116" s="22"/>
      <c r="DF116" s="24"/>
      <c r="DG116" s="24"/>
      <c r="DH116" s="24"/>
      <c r="DI116" s="24"/>
      <c r="DJ116" s="24"/>
      <c r="DK116" s="24"/>
      <c r="DL116" s="7"/>
    </row>
    <row r="117" spans="9:116" ht="16.5" customHeight="1">
      <c r="I117" s="243" t="s">
        <v>7</v>
      </c>
      <c r="J117" s="244"/>
      <c r="K117" s="244"/>
      <c r="L117" s="26"/>
      <c r="M117" s="245" t="str">
        <f>IF(ISBLANK($AZ$111)," ",IF($AW$111&lt;$AZ$111,$O$111,IF($AZ$111&lt;$AW$111,$AF$111,IF($AW$111=$AZ$111,"Entscheidung ermitteln!"))))</f>
        <v> </v>
      </c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5"/>
      <c r="AO117" s="245"/>
      <c r="AP117" s="245"/>
      <c r="AQ117" s="245"/>
      <c r="AR117" s="245"/>
      <c r="AS117" s="245"/>
      <c r="AT117" s="245"/>
      <c r="AU117" s="245"/>
      <c r="AV117" s="246"/>
      <c r="CA117" s="63"/>
      <c r="CB117" s="63"/>
      <c r="CC117" s="22"/>
      <c r="CD117" s="22"/>
      <c r="CE117" s="22"/>
      <c r="CF117" s="22"/>
      <c r="CG117" s="22"/>
      <c r="CH117" s="22"/>
      <c r="DF117" s="24"/>
      <c r="DG117" s="24"/>
      <c r="DH117" s="24"/>
      <c r="DI117" s="24"/>
      <c r="DJ117" s="24"/>
      <c r="DK117" s="24"/>
      <c r="DL117" s="7"/>
    </row>
    <row r="118" spans="9:116" ht="16.5" customHeight="1">
      <c r="I118" s="243" t="s">
        <v>8</v>
      </c>
      <c r="J118" s="244"/>
      <c r="K118" s="244"/>
      <c r="L118" s="26"/>
      <c r="M118" s="245" t="str">
        <f>IF(ISBLANK($AZ$107)," ",IF($AW$107&gt;$AZ$107,$O$107,IF($AZ$107&gt;$AW$107,$AF$107,IF($AW$107=$AZ$107,"Entscheidung ermitteln!"))))</f>
        <v> </v>
      </c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  <c r="AF118" s="245"/>
      <c r="AG118" s="245"/>
      <c r="AH118" s="245"/>
      <c r="AI118" s="245"/>
      <c r="AJ118" s="245"/>
      <c r="AK118" s="245"/>
      <c r="AL118" s="245"/>
      <c r="AM118" s="245"/>
      <c r="AN118" s="245"/>
      <c r="AO118" s="245"/>
      <c r="AP118" s="245"/>
      <c r="AQ118" s="245"/>
      <c r="AR118" s="245"/>
      <c r="AS118" s="245"/>
      <c r="AT118" s="245"/>
      <c r="AU118" s="245"/>
      <c r="AV118" s="246"/>
      <c r="CA118" s="63"/>
      <c r="CB118" s="63"/>
      <c r="CC118" s="22"/>
      <c r="CD118" s="22"/>
      <c r="CE118" s="22"/>
      <c r="CF118" s="22"/>
      <c r="CG118" s="22"/>
      <c r="CH118" s="22"/>
      <c r="DF118" s="24"/>
      <c r="DG118" s="24"/>
      <c r="DH118" s="24"/>
      <c r="DI118" s="24"/>
      <c r="DJ118" s="24"/>
      <c r="DK118" s="24"/>
      <c r="DL118" s="7"/>
    </row>
    <row r="119" spans="9:116" ht="16.5" customHeight="1" thickBot="1">
      <c r="I119" s="239" t="s">
        <v>9</v>
      </c>
      <c r="J119" s="240"/>
      <c r="K119" s="240"/>
      <c r="L119" s="27"/>
      <c r="M119" s="241" t="str">
        <f>IF(ISBLANK($AZ$107)," ",IF($AW$107&lt;$AZ$107,$O$107,IF($AZ$107&lt;$AW$107,$AF$107,IF($AW$107=$AZ$107,"Entscheidung ermitteln!"))))</f>
        <v> </v>
      </c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2"/>
      <c r="CA119" s="63"/>
      <c r="CB119" s="63"/>
      <c r="CC119" s="22"/>
      <c r="CD119" s="22"/>
      <c r="CE119" s="22"/>
      <c r="CF119" s="22"/>
      <c r="CG119" s="22"/>
      <c r="CH119" s="22"/>
      <c r="DF119" s="24"/>
      <c r="DG119" s="24"/>
      <c r="DH119" s="24"/>
      <c r="DI119" s="24"/>
      <c r="DJ119" s="24"/>
      <c r="DK119" s="24"/>
      <c r="DL119" s="7"/>
    </row>
  </sheetData>
  <mergeCells count="536">
    <mergeCell ref="AE87:AR87"/>
    <mergeCell ref="AS87:AU87"/>
    <mergeCell ref="AV87:AZ87"/>
    <mergeCell ref="BA87:BC87"/>
    <mergeCell ref="AE88:AF88"/>
    <mergeCell ref="AG88:AR88"/>
    <mergeCell ref="AS88:AU88"/>
    <mergeCell ref="AV88:AW88"/>
    <mergeCell ref="BA91:BC91"/>
    <mergeCell ref="AG91:AR91"/>
    <mergeCell ref="AS91:AU91"/>
    <mergeCell ref="AV91:AW91"/>
    <mergeCell ref="AY91:AZ91"/>
    <mergeCell ref="AV90:AW90"/>
    <mergeCell ref="AY90:AZ90"/>
    <mergeCell ref="BA90:BC90"/>
    <mergeCell ref="B91:C91"/>
    <mergeCell ref="D91:O91"/>
    <mergeCell ref="P91:R91"/>
    <mergeCell ref="S91:T91"/>
    <mergeCell ref="V91:W91"/>
    <mergeCell ref="X91:Z91"/>
    <mergeCell ref="AE91:AF91"/>
    <mergeCell ref="BA89:BC89"/>
    <mergeCell ref="B90:C90"/>
    <mergeCell ref="D90:O90"/>
    <mergeCell ref="P90:R90"/>
    <mergeCell ref="S90:T90"/>
    <mergeCell ref="V90:W90"/>
    <mergeCell ref="X90:Z90"/>
    <mergeCell ref="AE90:AF90"/>
    <mergeCell ref="AG90:AR90"/>
    <mergeCell ref="AS90:AU90"/>
    <mergeCell ref="AG89:AR89"/>
    <mergeCell ref="AS89:AU89"/>
    <mergeCell ref="AV89:AW89"/>
    <mergeCell ref="AY89:AZ89"/>
    <mergeCell ref="AY88:AZ88"/>
    <mergeCell ref="BA88:BC88"/>
    <mergeCell ref="B89:C89"/>
    <mergeCell ref="D89:O89"/>
    <mergeCell ref="P89:R89"/>
    <mergeCell ref="S89:T89"/>
    <mergeCell ref="V89:W89"/>
    <mergeCell ref="X89:Z89"/>
    <mergeCell ref="AE89:AF89"/>
    <mergeCell ref="X88:Z88"/>
    <mergeCell ref="B88:C88"/>
    <mergeCell ref="D88:O88"/>
    <mergeCell ref="P88:R88"/>
    <mergeCell ref="S88:T88"/>
    <mergeCell ref="B87:O87"/>
    <mergeCell ref="P87:R87"/>
    <mergeCell ref="S87:W87"/>
    <mergeCell ref="X87:Z87"/>
    <mergeCell ref="BB83:BC83"/>
    <mergeCell ref="H59:L59"/>
    <mergeCell ref="V59:W59"/>
    <mergeCell ref="Y59:AC59"/>
    <mergeCell ref="AL59:AP59"/>
    <mergeCell ref="G74:I74"/>
    <mergeCell ref="G75:I75"/>
    <mergeCell ref="G76:I76"/>
    <mergeCell ref="G77:I77"/>
    <mergeCell ref="G78:I78"/>
    <mergeCell ref="O83:AD83"/>
    <mergeCell ref="AF83:AV83"/>
    <mergeCell ref="AW83:AX83"/>
    <mergeCell ref="AZ83:BA83"/>
    <mergeCell ref="B83:C83"/>
    <mergeCell ref="D83:F83"/>
    <mergeCell ref="G83:I83"/>
    <mergeCell ref="J83:N83"/>
    <mergeCell ref="BB81:BC81"/>
    <mergeCell ref="B82:C82"/>
    <mergeCell ref="D82:F82"/>
    <mergeCell ref="G82:I82"/>
    <mergeCell ref="J82:N82"/>
    <mergeCell ref="O82:AD82"/>
    <mergeCell ref="AF82:AV82"/>
    <mergeCell ref="AW82:AX82"/>
    <mergeCell ref="AZ82:BA82"/>
    <mergeCell ref="BB82:BC82"/>
    <mergeCell ref="O81:AD81"/>
    <mergeCell ref="AF81:AV81"/>
    <mergeCell ref="AW81:AX81"/>
    <mergeCell ref="AZ81:BA81"/>
    <mergeCell ref="B81:C81"/>
    <mergeCell ref="D81:F81"/>
    <mergeCell ref="G81:I81"/>
    <mergeCell ref="J81:N81"/>
    <mergeCell ref="BB79:BC79"/>
    <mergeCell ref="B80:C80"/>
    <mergeCell ref="D80:F80"/>
    <mergeCell ref="G80:I80"/>
    <mergeCell ref="J80:N80"/>
    <mergeCell ref="O80:AD80"/>
    <mergeCell ref="AF80:AV80"/>
    <mergeCell ref="AW80:AX80"/>
    <mergeCell ref="AZ80:BA80"/>
    <mergeCell ref="BB80:BC80"/>
    <mergeCell ref="O79:AD79"/>
    <mergeCell ref="AF79:AV79"/>
    <mergeCell ref="AW79:AX79"/>
    <mergeCell ref="AZ79:BA79"/>
    <mergeCell ref="B79:C79"/>
    <mergeCell ref="D79:F79"/>
    <mergeCell ref="G79:I79"/>
    <mergeCell ref="J79:N79"/>
    <mergeCell ref="BB77:BC77"/>
    <mergeCell ref="B78:C78"/>
    <mergeCell ref="D78:F78"/>
    <mergeCell ref="J78:N78"/>
    <mergeCell ref="O78:AD78"/>
    <mergeCell ref="AF78:AV78"/>
    <mergeCell ref="AW78:AX78"/>
    <mergeCell ref="AZ78:BA78"/>
    <mergeCell ref="BB78:BC78"/>
    <mergeCell ref="O77:AD77"/>
    <mergeCell ref="AF77:AV77"/>
    <mergeCell ref="AW77:AX77"/>
    <mergeCell ref="AZ77:BA77"/>
    <mergeCell ref="B77:C77"/>
    <mergeCell ref="D77:F77"/>
    <mergeCell ref="J77:N77"/>
    <mergeCell ref="BB75:BC75"/>
    <mergeCell ref="B76:C76"/>
    <mergeCell ref="D76:F76"/>
    <mergeCell ref="J76:N76"/>
    <mergeCell ref="O76:AD76"/>
    <mergeCell ref="AF76:AV76"/>
    <mergeCell ref="AW76:AX76"/>
    <mergeCell ref="AZ76:BA76"/>
    <mergeCell ref="BB76:BC76"/>
    <mergeCell ref="O75:AD75"/>
    <mergeCell ref="AF75:AV75"/>
    <mergeCell ref="AW75:AX75"/>
    <mergeCell ref="AZ75:BA75"/>
    <mergeCell ref="B75:C75"/>
    <mergeCell ref="D75:F75"/>
    <mergeCell ref="J75:N75"/>
    <mergeCell ref="BB73:BC73"/>
    <mergeCell ref="B74:C74"/>
    <mergeCell ref="D74:F74"/>
    <mergeCell ref="J74:N74"/>
    <mergeCell ref="O74:AD74"/>
    <mergeCell ref="AF74:AV74"/>
    <mergeCell ref="AW74:AX74"/>
    <mergeCell ref="AZ74:BA74"/>
    <mergeCell ref="BB74:BC74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O71:AV71"/>
    <mergeCell ref="AW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B71:C71"/>
    <mergeCell ref="D71:F71"/>
    <mergeCell ref="G71:I71"/>
    <mergeCell ref="J71:N71"/>
    <mergeCell ref="AG67:BA67"/>
    <mergeCell ref="BB67:BC67"/>
    <mergeCell ref="B66:C66"/>
    <mergeCell ref="D66:X66"/>
    <mergeCell ref="B67:C67"/>
    <mergeCell ref="D67:X67"/>
    <mergeCell ref="Y67:Z67"/>
    <mergeCell ref="AE67:AF67"/>
    <mergeCell ref="Y66:Z66"/>
    <mergeCell ref="AE66:AF66"/>
    <mergeCell ref="AG64:BA64"/>
    <mergeCell ref="BB64:BC64"/>
    <mergeCell ref="AG65:BA65"/>
    <mergeCell ref="BB65:BC65"/>
    <mergeCell ref="AG66:BA66"/>
    <mergeCell ref="BB66:BC66"/>
    <mergeCell ref="B65:C65"/>
    <mergeCell ref="D65:X65"/>
    <mergeCell ref="Y65:Z65"/>
    <mergeCell ref="AE65:AF65"/>
    <mergeCell ref="B64:C64"/>
    <mergeCell ref="D64:X64"/>
    <mergeCell ref="Y64:Z64"/>
    <mergeCell ref="AE64:AF64"/>
    <mergeCell ref="B63:X63"/>
    <mergeCell ref="Y63:Z63"/>
    <mergeCell ref="AE63:BA63"/>
    <mergeCell ref="BB63:BC63"/>
    <mergeCell ref="F6:T6"/>
    <mergeCell ref="J28:N28"/>
    <mergeCell ref="B20:Z20"/>
    <mergeCell ref="B22:C22"/>
    <mergeCell ref="D22:X22"/>
    <mergeCell ref="Y22:Z22"/>
    <mergeCell ref="B21:C21"/>
    <mergeCell ref="O28:AD28"/>
    <mergeCell ref="B23:C23"/>
    <mergeCell ref="D23:X23"/>
    <mergeCell ref="I119:K119"/>
    <mergeCell ref="M119:AV119"/>
    <mergeCell ref="I117:K117"/>
    <mergeCell ref="I118:K118"/>
    <mergeCell ref="M118:AV118"/>
    <mergeCell ref="M117:AV117"/>
    <mergeCell ref="BB110:BC110"/>
    <mergeCell ref="B111:C112"/>
    <mergeCell ref="AW111:AX112"/>
    <mergeCell ref="AY111:AY112"/>
    <mergeCell ref="AZ111:BA112"/>
    <mergeCell ref="BB111:BC112"/>
    <mergeCell ref="O112:AD112"/>
    <mergeCell ref="AF112:AV112"/>
    <mergeCell ref="B110:C110"/>
    <mergeCell ref="J110:N110"/>
    <mergeCell ref="I116:K116"/>
    <mergeCell ref="M116:AV116"/>
    <mergeCell ref="AW106:BA106"/>
    <mergeCell ref="J106:N106"/>
    <mergeCell ref="O106:AV106"/>
    <mergeCell ref="O107:AD107"/>
    <mergeCell ref="AF107:AV107"/>
    <mergeCell ref="AW110:BA110"/>
    <mergeCell ref="O110:AV110"/>
    <mergeCell ref="O111:AD111"/>
    <mergeCell ref="AY107:AY108"/>
    <mergeCell ref="AZ107:BA108"/>
    <mergeCell ref="BB107:BC108"/>
    <mergeCell ref="B106:C106"/>
    <mergeCell ref="D106:I106"/>
    <mergeCell ref="B107:C108"/>
    <mergeCell ref="D107:I108"/>
    <mergeCell ref="O108:AD108"/>
    <mergeCell ref="AW107:AX108"/>
    <mergeCell ref="AW103:AX104"/>
    <mergeCell ref="AY103:AY104"/>
    <mergeCell ref="AZ103:BA104"/>
    <mergeCell ref="BB106:BC106"/>
    <mergeCell ref="O104:AD104"/>
    <mergeCell ref="AF104:AV104"/>
    <mergeCell ref="O103:AD103"/>
    <mergeCell ref="AF103:AV103"/>
    <mergeCell ref="B103:C104"/>
    <mergeCell ref="D103:I104"/>
    <mergeCell ref="J103:N104"/>
    <mergeCell ref="BB99:BC100"/>
    <mergeCell ref="O100:AD100"/>
    <mergeCell ref="AF100:AV100"/>
    <mergeCell ref="B102:C102"/>
    <mergeCell ref="D102:I102"/>
    <mergeCell ref="J102:N102"/>
    <mergeCell ref="O102:AV102"/>
    <mergeCell ref="B99:C100"/>
    <mergeCell ref="D99:I100"/>
    <mergeCell ref="J99:N100"/>
    <mergeCell ref="O99:AD99"/>
    <mergeCell ref="B98:C98"/>
    <mergeCell ref="D98:I98"/>
    <mergeCell ref="J98:N98"/>
    <mergeCell ref="O98:AV98"/>
    <mergeCell ref="AF111:AV111"/>
    <mergeCell ref="AW98:BA98"/>
    <mergeCell ref="BB98:BC98"/>
    <mergeCell ref="AF99:AV99"/>
    <mergeCell ref="AW99:AX100"/>
    <mergeCell ref="AY99:AY100"/>
    <mergeCell ref="AZ99:BA100"/>
    <mergeCell ref="AW102:BA102"/>
    <mergeCell ref="BB102:BC102"/>
    <mergeCell ref="BB103:BC104"/>
    <mergeCell ref="V88:W88"/>
    <mergeCell ref="BA49:BC49"/>
    <mergeCell ref="AE50:AF50"/>
    <mergeCell ref="AG50:AR50"/>
    <mergeCell ref="AS50:AU50"/>
    <mergeCell ref="AV50:AW50"/>
    <mergeCell ref="AY50:AZ50"/>
    <mergeCell ref="BA50:BC50"/>
    <mergeCell ref="AE49:AR49"/>
    <mergeCell ref="AS49:AU49"/>
    <mergeCell ref="BA51:BC51"/>
    <mergeCell ref="AS52:AU52"/>
    <mergeCell ref="AV52:AW52"/>
    <mergeCell ref="AV51:AW51"/>
    <mergeCell ref="AY52:AZ52"/>
    <mergeCell ref="BA52:BC52"/>
    <mergeCell ref="AY51:AZ51"/>
    <mergeCell ref="AG51:AR51"/>
    <mergeCell ref="AS51:AU51"/>
    <mergeCell ref="X49:Z49"/>
    <mergeCell ref="B52:C52"/>
    <mergeCell ref="AE52:AF52"/>
    <mergeCell ref="AG52:AR52"/>
    <mergeCell ref="X50:Z50"/>
    <mergeCell ref="D52:O52"/>
    <mergeCell ref="S52:T52"/>
    <mergeCell ref="V52:W52"/>
    <mergeCell ref="X52:Z52"/>
    <mergeCell ref="P52:R52"/>
    <mergeCell ref="J29:N29"/>
    <mergeCell ref="AZ33:BA33"/>
    <mergeCell ref="BB30:BC30"/>
    <mergeCell ref="AW33:AX33"/>
    <mergeCell ref="O29:AD29"/>
    <mergeCell ref="O30:AD30"/>
    <mergeCell ref="J30:N30"/>
    <mergeCell ref="O33:AD33"/>
    <mergeCell ref="AF30:AV30"/>
    <mergeCell ref="AZ32:BA32"/>
    <mergeCell ref="AW29:AX29"/>
    <mergeCell ref="AZ29:BA29"/>
    <mergeCell ref="BB28:BC28"/>
    <mergeCell ref="AW28:AX28"/>
    <mergeCell ref="AE21:AF21"/>
    <mergeCell ref="AG21:BA21"/>
    <mergeCell ref="BB22:BC22"/>
    <mergeCell ref="BB29:BC29"/>
    <mergeCell ref="AE23:AF23"/>
    <mergeCell ref="AG23:BA23"/>
    <mergeCell ref="BB23:BC23"/>
    <mergeCell ref="AF29:AV29"/>
    <mergeCell ref="AF28:AV28"/>
    <mergeCell ref="AZ28:BA28"/>
    <mergeCell ref="AG17:BA17"/>
    <mergeCell ref="AG16:BA16"/>
    <mergeCell ref="AE20:BC20"/>
    <mergeCell ref="BB16:BC16"/>
    <mergeCell ref="BB18:BC18"/>
    <mergeCell ref="BB17:BC17"/>
    <mergeCell ref="AG18:BA18"/>
    <mergeCell ref="A2:AP3"/>
    <mergeCell ref="U10:V10"/>
    <mergeCell ref="B15:Z15"/>
    <mergeCell ref="AE15:BC15"/>
    <mergeCell ref="B8:AM8"/>
    <mergeCell ref="X10:AB10"/>
    <mergeCell ref="H10:L10"/>
    <mergeCell ref="A4:AP4"/>
    <mergeCell ref="AL10:AP10"/>
    <mergeCell ref="X6:AL6"/>
    <mergeCell ref="B51:C51"/>
    <mergeCell ref="D51:O51"/>
    <mergeCell ref="AE51:AF51"/>
    <mergeCell ref="P51:R51"/>
    <mergeCell ref="S51:T51"/>
    <mergeCell ref="V51:W51"/>
    <mergeCell ref="X51:Z51"/>
    <mergeCell ref="AV49:AZ49"/>
    <mergeCell ref="AE46:AF46"/>
    <mergeCell ref="AG46:AR46"/>
    <mergeCell ref="AS46:AU46"/>
    <mergeCell ref="AV46:AW46"/>
    <mergeCell ref="AY46:AZ46"/>
    <mergeCell ref="BA46:BC46"/>
    <mergeCell ref="AS45:AU45"/>
    <mergeCell ref="AV45:AW45"/>
    <mergeCell ref="AY45:AZ45"/>
    <mergeCell ref="BA45:BC45"/>
    <mergeCell ref="AE45:AF45"/>
    <mergeCell ref="AG45:AR45"/>
    <mergeCell ref="AV43:AZ43"/>
    <mergeCell ref="BA43:BC43"/>
    <mergeCell ref="AV44:AW44"/>
    <mergeCell ref="AY44:AZ44"/>
    <mergeCell ref="BA44:BC44"/>
    <mergeCell ref="AS44:AU44"/>
    <mergeCell ref="B38:C38"/>
    <mergeCell ref="B39:C39"/>
    <mergeCell ref="AE44:AF44"/>
    <mergeCell ref="AG44:AR44"/>
    <mergeCell ref="D39:F39"/>
    <mergeCell ref="P43:R43"/>
    <mergeCell ref="S43:W43"/>
    <mergeCell ref="X43:Z43"/>
    <mergeCell ref="B44:C44"/>
    <mergeCell ref="B35:C35"/>
    <mergeCell ref="B36:C36"/>
    <mergeCell ref="AW30:AX30"/>
    <mergeCell ref="B37:C37"/>
    <mergeCell ref="B33:C33"/>
    <mergeCell ref="D37:F37"/>
    <mergeCell ref="D36:F36"/>
    <mergeCell ref="D34:F34"/>
    <mergeCell ref="G34:I34"/>
    <mergeCell ref="G33:I33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D18:X18"/>
    <mergeCell ref="AE18:AF18"/>
    <mergeCell ref="Y18:Z18"/>
    <mergeCell ref="D21:X21"/>
    <mergeCell ref="Y21:Z21"/>
    <mergeCell ref="BB27:BC27"/>
    <mergeCell ref="AW27:BA27"/>
    <mergeCell ref="J27:N27"/>
    <mergeCell ref="O27:AV27"/>
    <mergeCell ref="BB21:BC21"/>
    <mergeCell ref="AE22:AF22"/>
    <mergeCell ref="AG22:BA22"/>
    <mergeCell ref="Y23:Z23"/>
    <mergeCell ref="B27:C27"/>
    <mergeCell ref="B29:C29"/>
    <mergeCell ref="B30:C30"/>
    <mergeCell ref="B34:C34"/>
    <mergeCell ref="B28:C28"/>
    <mergeCell ref="B31:C31"/>
    <mergeCell ref="B32:C32"/>
    <mergeCell ref="G36:I36"/>
    <mergeCell ref="G35:I35"/>
    <mergeCell ref="D35:F35"/>
    <mergeCell ref="G37:I37"/>
    <mergeCell ref="BB31:BC31"/>
    <mergeCell ref="AF32:AV32"/>
    <mergeCell ref="AW32:AX32"/>
    <mergeCell ref="G31:I31"/>
    <mergeCell ref="J31:N31"/>
    <mergeCell ref="O31:AD31"/>
    <mergeCell ref="J32:N32"/>
    <mergeCell ref="O32:AD32"/>
    <mergeCell ref="G32:I32"/>
    <mergeCell ref="BB33:BC33"/>
    <mergeCell ref="AZ34:BA34"/>
    <mergeCell ref="BB34:BC34"/>
    <mergeCell ref="BB32:BC32"/>
    <mergeCell ref="AW34:AX34"/>
    <mergeCell ref="AZ30:BA30"/>
    <mergeCell ref="AF35:AV35"/>
    <mergeCell ref="AW35:AX35"/>
    <mergeCell ref="AF31:AV31"/>
    <mergeCell ref="AW31:AX31"/>
    <mergeCell ref="AZ31:BA31"/>
    <mergeCell ref="AF33:AV33"/>
    <mergeCell ref="AZ35:BA35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J37:N37"/>
    <mergeCell ref="O37:AD37"/>
    <mergeCell ref="AF37:AV37"/>
    <mergeCell ref="J33:N33"/>
    <mergeCell ref="J34:N34"/>
    <mergeCell ref="O34:AD34"/>
    <mergeCell ref="AF34:AV34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AZ39:BA39"/>
    <mergeCell ref="BB39:BC39"/>
    <mergeCell ref="G39:I39"/>
    <mergeCell ref="J39:N39"/>
    <mergeCell ref="O39:AD39"/>
    <mergeCell ref="AF39:AV39"/>
    <mergeCell ref="AW39:AX39"/>
    <mergeCell ref="B45:C45"/>
    <mergeCell ref="D45:O45"/>
    <mergeCell ref="P45:R45"/>
    <mergeCell ref="S45:T45"/>
    <mergeCell ref="X46:Z46"/>
    <mergeCell ref="D44:O44"/>
    <mergeCell ref="P44:R44"/>
    <mergeCell ref="S44:T44"/>
    <mergeCell ref="X44:Z44"/>
    <mergeCell ref="V45:W45"/>
    <mergeCell ref="X45:Z45"/>
    <mergeCell ref="V44:W44"/>
    <mergeCell ref="V50:W50"/>
    <mergeCell ref="D46:O46"/>
    <mergeCell ref="P46:R46"/>
    <mergeCell ref="S46:T46"/>
    <mergeCell ref="D110:I110"/>
    <mergeCell ref="J107:N108"/>
    <mergeCell ref="D111:I112"/>
    <mergeCell ref="J111:N112"/>
    <mergeCell ref="AF108:AV108"/>
    <mergeCell ref="D27:F27"/>
    <mergeCell ref="G27:I27"/>
    <mergeCell ref="V96:W96"/>
    <mergeCell ref="G28:I28"/>
    <mergeCell ref="G29:I29"/>
    <mergeCell ref="B55:BC55"/>
    <mergeCell ref="V46:W46"/>
    <mergeCell ref="P49:R49"/>
    <mergeCell ref="S49:W49"/>
    <mergeCell ref="B46:C46"/>
    <mergeCell ref="B49:O49"/>
    <mergeCell ref="H96:L96"/>
    <mergeCell ref="AE43:AR43"/>
    <mergeCell ref="Y96:AC96"/>
    <mergeCell ref="AL96:AP96"/>
    <mergeCell ref="B50:C50"/>
    <mergeCell ref="D50:O50"/>
    <mergeCell ref="P50:R50"/>
    <mergeCell ref="S50:T50"/>
    <mergeCell ref="AS43:AU43"/>
    <mergeCell ref="D28:F28"/>
    <mergeCell ref="D29:F29"/>
    <mergeCell ref="D30:F30"/>
    <mergeCell ref="D31:F31"/>
    <mergeCell ref="D32:F32"/>
    <mergeCell ref="D33:F33"/>
    <mergeCell ref="G30:I30"/>
    <mergeCell ref="B43:O43"/>
    <mergeCell ref="O35:AD3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&amp;Lwww.kadmo.de
Turnierplanung&amp;C&amp;F&amp;R&amp;P von &amp;N </oddFooter>
  </headerFooter>
  <rowBreaks count="1" manualBreakCount="1">
    <brk id="5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2003-06-04T12:07:23Z</cp:lastPrinted>
  <dcterms:created xsi:type="dcterms:W3CDTF">2002-02-21T07:48:38Z</dcterms:created>
  <dcterms:modified xsi:type="dcterms:W3CDTF">2002-11-11T17:25:35Z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